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bliss\Documents\"/>
    </mc:Choice>
  </mc:AlternateContent>
  <xr:revisionPtr revIDLastSave="0" documentId="8_{9A7A3FDB-6BDE-49E8-8E90-B76CC07ACF65}" xr6:coauthVersionLast="47" xr6:coauthVersionMax="47" xr10:uidLastSave="{00000000-0000-0000-0000-000000000000}"/>
  <bookViews>
    <workbookView xWindow="-120" yWindow="-120" windowWidth="28110" windowHeight="16440" activeTab="8" xr2:uid="{489E7795-14BB-4BCA-AB37-9FE0FAB2F4BE}"/>
  </bookViews>
  <sheets>
    <sheet name="Description" sheetId="9" r:id="rId1"/>
    <sheet name="1. Reference without IRA,IIJA" sheetId="1" r:id="rId2"/>
    <sheet name="2. Reference with IRA, IIJA" sheetId="2" r:id="rId3"/>
    <sheet name="3. Net Zero Pathway" sheetId="3" r:id="rId4"/>
    <sheet name="4. Low Demand" sheetId="4" r:id="rId5"/>
    <sheet name="5. Ambitious Demand Reduction " sheetId="5" r:id="rId6"/>
    <sheet name="6. Low Biomass" sheetId="7" r:id="rId7"/>
    <sheet name="7. Limited Fossil Hydrogen" sheetId="6" r:id="rId8"/>
    <sheet name="Vehicle Sales and Stock Shares " sheetId="8" r:id="rId9"/>
  </sheets>
  <externalReferences>
    <externalReference r:id="rId10"/>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8" i="6" l="1"/>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8" i="7"/>
  <c r="H138" i="7"/>
  <c r="G138" i="7"/>
  <c r="F138" i="7"/>
  <c r="E138" i="7"/>
  <c r="D138" i="7"/>
  <c r="I137" i="7"/>
  <c r="H137" i="7"/>
  <c r="G137" i="7"/>
  <c r="F137" i="7"/>
  <c r="E137" i="7"/>
  <c r="D137" i="7"/>
  <c r="C137" i="7"/>
  <c r="I136" i="7"/>
  <c r="H136" i="7"/>
  <c r="G136" i="7"/>
  <c r="F136" i="7"/>
  <c r="E136" i="7"/>
  <c r="D136" i="7"/>
  <c r="C136" i="7"/>
  <c r="I135" i="7"/>
  <c r="H135" i="7"/>
  <c r="G135" i="7"/>
  <c r="F135" i="7"/>
  <c r="E135" i="7"/>
  <c r="D135" i="7"/>
  <c r="C135" i="7"/>
  <c r="I138" i="5"/>
  <c r="H138" i="5"/>
  <c r="G138" i="5"/>
  <c r="F138" i="5"/>
  <c r="E138" i="5"/>
  <c r="D138" i="5"/>
  <c r="C138" i="5"/>
  <c r="I137" i="5"/>
  <c r="H137" i="5"/>
  <c r="G137" i="5"/>
  <c r="F137" i="5"/>
  <c r="E137" i="5"/>
  <c r="D137" i="5"/>
  <c r="C137" i="5"/>
  <c r="I136" i="5"/>
  <c r="H136" i="5"/>
  <c r="G136" i="5"/>
  <c r="F136" i="5"/>
  <c r="E136" i="5"/>
  <c r="D136" i="5"/>
  <c r="C136" i="5"/>
  <c r="I135" i="5"/>
  <c r="H135" i="5"/>
  <c r="G135" i="5"/>
  <c r="F135" i="5"/>
  <c r="E135" i="5"/>
  <c r="D135" i="5"/>
  <c r="C135" i="5"/>
  <c r="I138" i="4"/>
  <c r="H138" i="4"/>
  <c r="G138" i="4"/>
  <c r="F138" i="4"/>
  <c r="E138" i="4"/>
  <c r="D138" i="4"/>
  <c r="C138" i="4"/>
  <c r="I137" i="4"/>
  <c r="H137" i="4"/>
  <c r="G137" i="4"/>
  <c r="F137" i="4"/>
  <c r="E137" i="4"/>
  <c r="D137" i="4"/>
  <c r="C137" i="4"/>
  <c r="I136" i="4"/>
  <c r="H136" i="4"/>
  <c r="G136" i="4"/>
  <c r="F136" i="4"/>
  <c r="E136" i="4"/>
  <c r="D136" i="4"/>
  <c r="C136" i="4"/>
  <c r="I135" i="4"/>
  <c r="H135" i="4"/>
  <c r="G135" i="4"/>
  <c r="F135" i="4"/>
  <c r="E135" i="4"/>
  <c r="D135" i="4"/>
  <c r="C135" i="4"/>
  <c r="I138" i="1"/>
  <c r="H138" i="1"/>
  <c r="G138" i="1"/>
  <c r="F138" i="1"/>
  <c r="E138" i="1"/>
  <c r="D138" i="1"/>
  <c r="C138" i="1"/>
  <c r="I137" i="1"/>
  <c r="H137" i="1"/>
  <c r="G137" i="1"/>
  <c r="F137" i="1"/>
  <c r="E137" i="1"/>
  <c r="D137" i="1"/>
  <c r="C137" i="1"/>
  <c r="I136" i="1"/>
  <c r="H136" i="1"/>
  <c r="G136" i="1"/>
  <c r="F136" i="1"/>
  <c r="E136" i="1"/>
  <c r="D136" i="1"/>
  <c r="C136" i="1"/>
  <c r="I135" i="1"/>
  <c r="H135" i="1"/>
  <c r="G135" i="1"/>
  <c r="F135" i="1"/>
  <c r="E135" i="1"/>
  <c r="D135" i="1"/>
  <c r="C135" i="1"/>
  <c r="I138" i="2"/>
  <c r="H138" i="2"/>
  <c r="G138" i="2"/>
  <c r="F138" i="2"/>
  <c r="E138" i="2"/>
  <c r="D138" i="2"/>
  <c r="C138" i="2"/>
  <c r="I137" i="2"/>
  <c r="H137" i="2"/>
  <c r="G137" i="2"/>
  <c r="F137" i="2"/>
  <c r="E137" i="2"/>
  <c r="D137" i="2"/>
  <c r="C137" i="2"/>
  <c r="I136" i="2"/>
  <c r="H136" i="2"/>
  <c r="G136" i="2"/>
  <c r="F136" i="2"/>
  <c r="E136" i="2"/>
  <c r="D136" i="2"/>
  <c r="C136" i="2"/>
  <c r="I135" i="2"/>
  <c r="H135" i="2"/>
  <c r="G135" i="2"/>
  <c r="F135" i="2"/>
  <c r="E135" i="2"/>
  <c r="D135" i="2"/>
  <c r="C135" i="2"/>
  <c r="D137" i="3"/>
  <c r="E137" i="3"/>
  <c r="F137" i="3"/>
  <c r="G137" i="3"/>
  <c r="H137" i="3"/>
  <c r="I137" i="3"/>
  <c r="D138" i="3"/>
  <c r="E138" i="3"/>
  <c r="F138" i="3"/>
  <c r="G138" i="3"/>
  <c r="H138" i="3"/>
  <c r="I138" i="3"/>
  <c r="D135" i="3"/>
  <c r="E135" i="3"/>
  <c r="F135" i="3"/>
  <c r="G135" i="3"/>
  <c r="H135" i="3"/>
  <c r="I135" i="3"/>
  <c r="C135" i="3"/>
  <c r="C138" i="3"/>
  <c r="C137" i="3"/>
  <c r="D136" i="3"/>
  <c r="E136" i="3"/>
  <c r="F136" i="3"/>
  <c r="G136" i="3"/>
  <c r="H136" i="3"/>
  <c r="I136" i="3"/>
  <c r="C136" i="3"/>
  <c r="D119" i="2" l="1"/>
  <c r="E119" i="2"/>
  <c r="F119" i="2"/>
  <c r="G119" i="2"/>
  <c r="H119" i="2"/>
  <c r="I119" i="2"/>
  <c r="D119" i="3"/>
  <c r="E119" i="3"/>
  <c r="F119" i="3"/>
  <c r="G119" i="3"/>
  <c r="H119" i="3"/>
  <c r="I119" i="3"/>
  <c r="D119" i="7"/>
  <c r="E119" i="7"/>
  <c r="F119" i="7"/>
  <c r="G119" i="7"/>
  <c r="H119" i="7"/>
  <c r="I119" i="7"/>
  <c r="D119" i="6"/>
  <c r="E119" i="6"/>
  <c r="F119" i="6"/>
  <c r="G119" i="6"/>
  <c r="H119" i="6"/>
  <c r="I119" i="6"/>
  <c r="C114" i="2"/>
  <c r="D114" i="2"/>
  <c r="E114" i="2"/>
  <c r="F114" i="2"/>
  <c r="G114" i="2"/>
  <c r="H114" i="2"/>
  <c r="I114" i="2"/>
  <c r="I114" i="7"/>
  <c r="H114" i="7"/>
  <c r="G114" i="7"/>
  <c r="F114" i="7"/>
  <c r="E114" i="7"/>
  <c r="D114" i="7"/>
  <c r="C114" i="7"/>
  <c r="I114" i="6"/>
  <c r="H114" i="6"/>
  <c r="G114" i="6"/>
  <c r="F114" i="6"/>
  <c r="E114" i="6"/>
  <c r="D114" i="6"/>
  <c r="C114" i="6"/>
  <c r="I114" i="5"/>
  <c r="H114" i="5"/>
  <c r="G114" i="5"/>
  <c r="F114" i="5"/>
  <c r="E114" i="5"/>
  <c r="D114" i="5"/>
  <c r="C114" i="5"/>
  <c r="I114" i="4"/>
  <c r="H114" i="4"/>
  <c r="G114" i="4"/>
  <c r="F114" i="4"/>
  <c r="E114" i="4"/>
  <c r="D114" i="4"/>
  <c r="C114" i="4"/>
  <c r="I114" i="3"/>
  <c r="H114" i="3"/>
  <c r="G114" i="3"/>
  <c r="F114" i="3"/>
  <c r="E114" i="3"/>
  <c r="D114" i="3"/>
  <c r="C114" i="3"/>
  <c r="D114" i="1"/>
  <c r="E114" i="1"/>
  <c r="F114" i="1"/>
  <c r="G114" i="1"/>
  <c r="H114" i="1"/>
  <c r="I114" i="1"/>
  <c r="C114" i="1"/>
  <c r="I74" i="7" l="1"/>
  <c r="H74" i="7"/>
  <c r="G74" i="7"/>
  <c r="F74" i="7"/>
  <c r="E74" i="7"/>
  <c r="D74" i="7"/>
  <c r="C74" i="7"/>
  <c r="I74" i="6"/>
  <c r="H74" i="6"/>
  <c r="G74" i="6"/>
  <c r="F74" i="6"/>
  <c r="E74" i="6"/>
  <c r="D74" i="6"/>
  <c r="C74" i="6"/>
  <c r="I74" i="5"/>
  <c r="H74" i="5"/>
  <c r="G74" i="5"/>
  <c r="F74" i="5"/>
  <c r="E74" i="5"/>
  <c r="D74" i="5"/>
  <c r="C74" i="5"/>
  <c r="I74" i="4"/>
  <c r="H74" i="4"/>
  <c r="G74" i="4"/>
  <c r="F74" i="4"/>
  <c r="E74" i="4"/>
  <c r="D74" i="4"/>
  <c r="C74" i="4"/>
  <c r="I74" i="3"/>
  <c r="H74" i="3"/>
  <c r="G74" i="3"/>
  <c r="F74" i="3"/>
  <c r="E74" i="3"/>
  <c r="D74" i="3"/>
  <c r="C74" i="3"/>
  <c r="I74" i="2"/>
  <c r="H74" i="2"/>
  <c r="G74" i="2"/>
  <c r="F74" i="2"/>
  <c r="E74" i="2"/>
  <c r="D74" i="2"/>
  <c r="C74" i="2"/>
  <c r="I80" i="6" l="1"/>
  <c r="H80" i="6"/>
  <c r="G80" i="6"/>
  <c r="F80" i="6"/>
  <c r="E80" i="6"/>
  <c r="D80" i="6"/>
  <c r="C80" i="6"/>
  <c r="I80" i="5"/>
  <c r="H80" i="5"/>
  <c r="G80" i="5"/>
  <c r="F80" i="5"/>
  <c r="E80" i="5"/>
  <c r="D80" i="5"/>
  <c r="C80" i="5"/>
  <c r="I80" i="4"/>
  <c r="H80" i="4"/>
  <c r="G80" i="4"/>
  <c r="F80" i="4"/>
  <c r="E80" i="4"/>
  <c r="D80" i="4"/>
  <c r="C80" i="4"/>
  <c r="D83" i="3"/>
  <c r="E83" i="3"/>
  <c r="F83" i="3"/>
  <c r="G83" i="3"/>
  <c r="H83" i="3"/>
  <c r="I83" i="3"/>
  <c r="I80" i="3"/>
  <c r="H80" i="3"/>
  <c r="G80" i="3"/>
  <c r="F80" i="3"/>
  <c r="E80" i="3"/>
  <c r="D80" i="3"/>
  <c r="C80" i="3"/>
  <c r="I80" i="2"/>
  <c r="H80" i="2"/>
  <c r="G80" i="2"/>
  <c r="F80" i="2"/>
  <c r="E80" i="2"/>
  <c r="D80" i="2"/>
  <c r="C80" i="2"/>
  <c r="I80" i="1"/>
  <c r="H80" i="1"/>
  <c r="G80" i="1"/>
  <c r="F80" i="1"/>
  <c r="E80" i="1"/>
  <c r="D80" i="1"/>
  <c r="C80" i="1"/>
  <c r="I74" i="1"/>
  <c r="H74" i="1"/>
  <c r="G74" i="1"/>
  <c r="F74" i="1"/>
  <c r="E74" i="1"/>
  <c r="D74" i="1"/>
  <c r="C74" i="1"/>
  <c r="D80" i="7"/>
  <c r="E80" i="7"/>
  <c r="F80" i="7"/>
  <c r="G80" i="7"/>
  <c r="H80" i="7"/>
  <c r="I80" i="7"/>
  <c r="C80" i="7"/>
  <c r="D83" i="7"/>
  <c r="E83" i="7"/>
  <c r="F83" i="7"/>
  <c r="G83" i="7"/>
  <c r="H83" i="7"/>
  <c r="I83" i="7"/>
  <c r="D32" i="7"/>
  <c r="E32" i="7"/>
  <c r="F32" i="7"/>
  <c r="G32" i="7"/>
  <c r="H32" i="7"/>
  <c r="I32" i="7"/>
  <c r="C32" i="7"/>
  <c r="D32" i="6"/>
  <c r="E32" i="6"/>
  <c r="F32" i="6"/>
  <c r="G32" i="6"/>
  <c r="H32" i="6"/>
  <c r="I32" i="6"/>
  <c r="C32" i="6"/>
  <c r="D32" i="1"/>
  <c r="E32" i="1"/>
  <c r="F32" i="1"/>
  <c r="G32" i="1"/>
  <c r="H32" i="1"/>
  <c r="I32" i="1"/>
  <c r="C32" i="1"/>
  <c r="C6" i="7" l="1"/>
  <c r="C7" i="7"/>
  <c r="C8" i="7"/>
  <c r="C9" i="7"/>
  <c r="C10" i="7"/>
  <c r="C11" i="7"/>
  <c r="C12" i="7"/>
  <c r="C13" i="7" l="1"/>
  <c r="D32" i="5"/>
  <c r="E32" i="5"/>
  <c r="F32" i="5"/>
  <c r="G32" i="5"/>
  <c r="H32" i="5"/>
  <c r="I32" i="5"/>
  <c r="C32" i="5"/>
  <c r="D32" i="4"/>
  <c r="E32" i="4"/>
  <c r="F32" i="4"/>
  <c r="G32" i="4"/>
  <c r="H32" i="4"/>
  <c r="I32" i="4"/>
  <c r="C32" i="4"/>
  <c r="D32" i="2"/>
  <c r="E32" i="2"/>
  <c r="F32" i="2"/>
  <c r="G32" i="2"/>
  <c r="H32" i="2"/>
  <c r="I32" i="2"/>
  <c r="C32" i="2"/>
  <c r="D32" i="3"/>
  <c r="E32" i="3"/>
  <c r="F32" i="3"/>
  <c r="G32" i="3"/>
  <c r="H32" i="3"/>
  <c r="I32" i="3"/>
  <c r="C32" i="3"/>
  <c r="E83" i="4"/>
  <c r="F83" i="4"/>
  <c r="G83" i="4"/>
  <c r="H83" i="4"/>
  <c r="I83" i="4"/>
  <c r="D83" i="4"/>
  <c r="E83" i="6"/>
  <c r="F83" i="6"/>
  <c r="G83" i="6"/>
  <c r="H83" i="6"/>
  <c r="I83" i="6"/>
  <c r="D83" i="6"/>
  <c r="E83" i="5"/>
  <c r="F83" i="5"/>
  <c r="G83" i="5"/>
  <c r="H83" i="5"/>
  <c r="I83" i="5"/>
  <c r="D83" i="5"/>
  <c r="E83" i="2"/>
  <c r="F83" i="2"/>
  <c r="G83" i="2"/>
  <c r="H83" i="2"/>
  <c r="I83" i="2"/>
  <c r="D83" i="2"/>
  <c r="E83" i="1"/>
  <c r="F83" i="1"/>
  <c r="G83" i="1"/>
  <c r="H83" i="1"/>
  <c r="I83" i="1"/>
  <c r="D83" i="1"/>
  <c r="E95" i="7"/>
  <c r="F95" i="7"/>
  <c r="G95" i="7"/>
  <c r="H95" i="7"/>
  <c r="I95" i="7"/>
  <c r="D95" i="7"/>
  <c r="E95" i="6"/>
  <c r="F95" i="6"/>
  <c r="G95" i="6"/>
  <c r="H95" i="6"/>
  <c r="I95" i="6"/>
  <c r="D95" i="6"/>
  <c r="E95" i="5"/>
  <c r="F95" i="5"/>
  <c r="G95" i="5"/>
  <c r="H95" i="5"/>
  <c r="I95" i="5"/>
  <c r="D95" i="5"/>
  <c r="E95" i="4"/>
  <c r="F95" i="4"/>
  <c r="G95" i="4"/>
  <c r="H95" i="4"/>
  <c r="I95" i="4"/>
  <c r="D95" i="4"/>
  <c r="E95" i="3"/>
  <c r="F95" i="3"/>
  <c r="G95" i="3"/>
  <c r="H95" i="3"/>
  <c r="I95" i="3"/>
  <c r="D95" i="3"/>
  <c r="E95" i="2"/>
  <c r="F95" i="2"/>
  <c r="G95" i="2"/>
  <c r="H95" i="2"/>
  <c r="I95" i="2"/>
  <c r="D95" i="2"/>
  <c r="E95" i="1"/>
  <c r="F95" i="1"/>
  <c r="G95" i="1"/>
  <c r="H95" i="1"/>
  <c r="I95" i="1"/>
  <c r="D95" i="1"/>
  <c r="D63" i="7" l="1"/>
  <c r="E63" i="7"/>
  <c r="F63" i="7"/>
  <c r="G63" i="7"/>
  <c r="H63" i="7"/>
  <c r="I63" i="7"/>
  <c r="C63" i="7"/>
  <c r="D63" i="6"/>
  <c r="E63" i="6"/>
  <c r="F63" i="6"/>
  <c r="G63" i="6"/>
  <c r="H63" i="6"/>
  <c r="I63" i="6"/>
  <c r="C63" i="6"/>
  <c r="D63" i="5"/>
  <c r="E63" i="5"/>
  <c r="F63" i="5"/>
  <c r="G63" i="5"/>
  <c r="H63" i="5"/>
  <c r="I63" i="5"/>
  <c r="C63" i="5"/>
  <c r="D63" i="4" l="1"/>
  <c r="E63" i="4"/>
  <c r="F63" i="4"/>
  <c r="G63" i="4"/>
  <c r="H63" i="4"/>
  <c r="I63" i="4"/>
  <c r="C63" i="4"/>
  <c r="C63" i="1" l="1"/>
  <c r="C48" i="2"/>
  <c r="D63" i="2"/>
  <c r="E63" i="2"/>
  <c r="F63" i="2"/>
  <c r="G63" i="2"/>
  <c r="H63" i="2"/>
  <c r="I63" i="2"/>
  <c r="C63" i="2"/>
  <c r="D63" i="1"/>
  <c r="E63" i="1"/>
  <c r="F63" i="1"/>
  <c r="G63" i="1"/>
  <c r="H63" i="1"/>
  <c r="I63" i="1"/>
  <c r="D63" i="3"/>
  <c r="E63" i="3"/>
  <c r="F63" i="3"/>
  <c r="G63" i="3"/>
  <c r="H63" i="3"/>
  <c r="I63" i="3"/>
  <c r="C63" i="3"/>
  <c r="D48" i="7"/>
  <c r="E48" i="7"/>
  <c r="F48" i="7"/>
  <c r="G48" i="7"/>
  <c r="H48" i="7"/>
  <c r="I48" i="7"/>
  <c r="C48" i="7"/>
  <c r="C138" i="7" s="1"/>
  <c r="D48" i="6"/>
  <c r="E48" i="6"/>
  <c r="F48" i="6"/>
  <c r="G48" i="6"/>
  <c r="H48" i="6"/>
  <c r="I48" i="6"/>
  <c r="C48" i="6"/>
  <c r="D48" i="4"/>
  <c r="E48" i="4"/>
  <c r="F48" i="4"/>
  <c r="G48" i="4"/>
  <c r="H48" i="4"/>
  <c r="I48" i="4"/>
  <c r="C48" i="4"/>
  <c r="D48" i="5"/>
  <c r="E48" i="5"/>
  <c r="F48" i="5"/>
  <c r="G48" i="5"/>
  <c r="H48" i="5"/>
  <c r="I48" i="5"/>
  <c r="C48" i="5"/>
  <c r="D48" i="3"/>
  <c r="E48" i="3"/>
  <c r="F48" i="3"/>
  <c r="G48" i="3"/>
  <c r="H48" i="3"/>
  <c r="I48" i="3"/>
  <c r="C48" i="3"/>
  <c r="D48" i="2"/>
  <c r="E48" i="2"/>
  <c r="F48" i="2"/>
  <c r="G48" i="2"/>
  <c r="H48" i="2"/>
  <c r="I48" i="2"/>
  <c r="D48" i="1"/>
  <c r="E48" i="1"/>
  <c r="F48" i="1"/>
  <c r="G48" i="1"/>
  <c r="H48" i="1"/>
  <c r="I48" i="1"/>
  <c r="C48" i="1"/>
  <c r="E4" i="7"/>
  <c r="F4" i="7" s="1"/>
  <c r="G4" i="7" s="1"/>
  <c r="H4" i="7" s="1"/>
  <c r="I4" i="7" s="1"/>
  <c r="E4" i="6"/>
  <c r="F4" i="6" s="1"/>
  <c r="G4" i="6" s="1"/>
  <c r="H4" i="6" s="1"/>
  <c r="I4" i="6" s="1"/>
  <c r="E4" i="5"/>
  <c r="F4" i="5" s="1"/>
  <c r="G4" i="5" s="1"/>
  <c r="H4" i="5" s="1"/>
  <c r="I4" i="5" s="1"/>
  <c r="E4" i="4"/>
  <c r="F4" i="4" s="1"/>
  <c r="G4" i="4" s="1"/>
  <c r="H4" i="4" s="1"/>
  <c r="I4" i="4" s="1"/>
  <c r="E4" i="3"/>
  <c r="F4" i="3" s="1"/>
  <c r="G4" i="3" s="1"/>
  <c r="H4" i="3" s="1"/>
  <c r="I4" i="3" s="1"/>
  <c r="E4" i="2"/>
  <c r="F4" i="2" s="1"/>
  <c r="G4" i="2" s="1"/>
  <c r="H4" i="2" s="1"/>
  <c r="I4" i="2" s="1"/>
  <c r="E4" i="1"/>
  <c r="F4" i="1" s="1"/>
  <c r="G4" i="1" s="1"/>
  <c r="H4" i="1" s="1"/>
  <c r="I4" i="1" s="1"/>
</calcChain>
</file>

<file path=xl/sharedStrings.xml><?xml version="1.0" encoding="utf-8"?>
<sst xmlns="http://schemas.openxmlformats.org/spreadsheetml/2006/main" count="1318" uniqueCount="152">
  <si>
    <t>Supplemental Modeling Results and Key Modeling Assumptions</t>
  </si>
  <si>
    <r>
      <t xml:space="preserve">This workbook provides additional details on the US decarbonization modeling conducted by Evolved Energy Research (EER) for the Union of Concerned Scientists (UCS). A subset of these results were included in a report prepared by UCS entitled: </t>
    </r>
    <r>
      <rPr>
        <i/>
        <sz val="11"/>
        <color theme="1"/>
        <rFont val="Calibri"/>
        <family val="2"/>
        <scheme val="minor"/>
      </rPr>
      <t>Accelerating Clean Energy Ambition: How the United States Can Meet Its Climate Goals While Delivering Public Health and Economic Benefits</t>
    </r>
    <r>
      <rPr>
        <sz val="11"/>
        <color theme="1"/>
        <rFont val="Calibri"/>
        <family val="2"/>
        <scheme val="minor"/>
      </rPr>
      <t xml:space="preserve"> (https://www.ucsusa.org/resources/accelerating-clean-energy-ambition).</t>
    </r>
  </si>
  <si>
    <t>Table 1 below provides a summary of the four main scenarios used in the report (Reference without IRA/IIJA, Reference with IRA/IIJA, Net Zero Pathway, and Net Zero/Low  Demand cases) as well as three additional scenarios that shed light on uncertainties related to reducing energy demand and deploying biomass and hydrogen.</t>
  </si>
  <si>
    <t>The next seven tabs provide more detailed results on emissions, energy use, costs and other metrics for each of the seven scenarios. The final tab provides more details on the vehicle sales and stock shares assumptions used in the modeling of these scenarios. For more details on the assumptions, see the Technical Appendix for this report (which can be accessed at the link above) and the technical appendix to Evolved Energy Research's Annual Decarbonization Perspective 2022 report (at https://www.evolved.energy/post/adp2022).</t>
  </si>
  <si>
    <t>Table 1. Summary of Scenarios</t>
  </si>
  <si>
    <t>Scenario</t>
  </si>
  <si>
    <r>
      <t>Description</t>
    </r>
    <r>
      <rPr>
        <b/>
        <sz val="11"/>
        <color theme="1"/>
        <rFont val="Calibri"/>
        <family val="2"/>
        <scheme val="minor"/>
      </rPr>
      <t> </t>
    </r>
  </si>
  <si>
    <t>Reference without IRA/IIJA</t>
  </si>
  <si>
    <r>
      <t>Reflects laws and regulations as of November 2021 based primarily on the US Energy Information Administration’s (EIA) Annual Energy Outlook 2022 reference case. Does not</t>
    </r>
    <r>
      <rPr>
        <i/>
        <sz val="11"/>
        <color theme="1"/>
        <rFont val="Calibri"/>
        <family val="2"/>
        <scheme val="minor"/>
      </rPr>
      <t xml:space="preserve"> </t>
    </r>
    <r>
      <rPr>
        <sz val="11"/>
        <color theme="1"/>
        <rFont val="Calibri"/>
        <family val="2"/>
        <scheme val="minor"/>
      </rPr>
      <t>include the IRA or the IIJA, enabling the analysis to isolate the impact of these policies.</t>
    </r>
  </si>
  <si>
    <t>Reference with IRA/IIJA</t>
  </si>
  <si>
    <t xml:space="preserve">Includes the impacts of the IRA and IIJA, as well as other federal and state policies and regulations adopted as of September 2022. Serves as a baseline point of comparison with the decarbonization scenarios. </t>
  </si>
  <si>
    <t xml:space="preserve">Net Zero Pathway </t>
  </si>
  <si>
    <t>Represents a least-cost mix of technologies and resources for meeting US climate targets and the EIA’s projected demand for energy services under a limited set of technology and resource constraints. Serves as a point of comparison with the other decarbonization scenarios.</t>
  </si>
  <si>
    <t xml:space="preserve">Net Zero/Low Demand </t>
  </si>
  <si>
    <t>Assumes additional reduction in demand for energy services of 10 percent in buildings and 17 percent in industry. For transportation, assumes per-capita driving decreases by 5 percent by 2050, representing a 20 percent reduction in light-, medium-, and heavy-duty vehicles compared with EIA projections; no increase in school buses; 50 percent increase in transit and intercity buses; 35 percent increase in freight rail; and 10 percent reduction in aviation, boats, shipping, military, lubricants, and motorcycles.</t>
  </si>
  <si>
    <t>Net Zero/ Ambitious Demand Reduction</t>
  </si>
  <si>
    <r>
      <t>Assumes twice the level of reductions included in the low-energy-demand case. Similar in ambition to reductions included in recent IPCC reports, sustainable development scenarios modeled by the International Energy Agency, and</t>
    </r>
    <r>
      <rPr>
        <sz val="11"/>
        <color rgb="FF000000"/>
        <rFont val="Calibri"/>
        <family val="2"/>
        <scheme val="minor"/>
      </rPr>
      <t xml:space="preserve"> other studies.</t>
    </r>
  </si>
  <si>
    <t>Net Zero/Low Biomass</t>
  </si>
  <si>
    <t xml:space="preserve">Assumes a 75 percent reduction in the biomass supply in the model that comes from the DOE billion-ton study. </t>
  </si>
  <si>
    <t>Net Zero/ Limited Fossil Hydrogen</t>
  </si>
  <si>
    <t>Caps fossil fuel-based hydrogen production, including steam methane reforming or autothermal reforming coupled with carbon capture and storage (i.e., “blue” hydrogen), at current levels of unabated fossil fuel-based hydrogen production.</t>
  </si>
  <si>
    <t>Scenario 1: Reference without IRA/IIJA</t>
  </si>
  <si>
    <t>Model Run Year</t>
  </si>
  <si>
    <t>Indicator</t>
  </si>
  <si>
    <t>Units</t>
  </si>
  <si>
    <t>Emissions</t>
  </si>
  <si>
    <t>MMT CO2</t>
  </si>
  <si>
    <t>Commercial</t>
  </si>
  <si>
    <t xml:space="preserve">Residential </t>
  </si>
  <si>
    <t>Industrial</t>
  </si>
  <si>
    <t>Transportation</t>
  </si>
  <si>
    <t>Electricity</t>
  </si>
  <si>
    <t>Biofuels with CCS (BECCS)</t>
  </si>
  <si>
    <t>Direct Air Capture</t>
  </si>
  <si>
    <t>Total</t>
  </si>
  <si>
    <t>Primary Energy Supply</t>
  </si>
  <si>
    <t>Quads</t>
  </si>
  <si>
    <t>Petroleum</t>
  </si>
  <si>
    <t>Gas</t>
  </si>
  <si>
    <t>Coal</t>
  </si>
  <si>
    <t>Nuclear</t>
  </si>
  <si>
    <t>Solar</t>
  </si>
  <si>
    <t>Wind</t>
  </si>
  <si>
    <t>Hydro</t>
  </si>
  <si>
    <t>Geothermal</t>
  </si>
  <si>
    <t>Biomass</t>
  </si>
  <si>
    <t>Final Energy Demand</t>
  </si>
  <si>
    <t>Residential</t>
  </si>
  <si>
    <t>Electricity Share of Final Demand</t>
  </si>
  <si>
    <t>%</t>
  </si>
  <si>
    <t>Electric Generation</t>
  </si>
  <si>
    <t>TWh</t>
  </si>
  <si>
    <t>Coal with CCS</t>
  </si>
  <si>
    <t>Gas with CCS</t>
  </si>
  <si>
    <t>Other</t>
  </si>
  <si>
    <t>Offshore wind</t>
  </si>
  <si>
    <t>Onshore wind</t>
  </si>
  <si>
    <t>Solar PV</t>
  </si>
  <si>
    <t>Electric Capacity</t>
  </si>
  <si>
    <t>GW</t>
  </si>
  <si>
    <t xml:space="preserve">Gas </t>
  </si>
  <si>
    <t>Storage</t>
  </si>
  <si>
    <t>Electricity Demand</t>
  </si>
  <si>
    <t>Buildings</t>
  </si>
  <si>
    <t>Vehicles</t>
  </si>
  <si>
    <t>Other transportation</t>
  </si>
  <si>
    <t>Electrolysis H2</t>
  </si>
  <si>
    <t>Other energy conversion loads</t>
  </si>
  <si>
    <t>Thermal energy storage</t>
  </si>
  <si>
    <t>Direct air capture</t>
  </si>
  <si>
    <t>Liquid Fuels</t>
  </si>
  <si>
    <t>Gasoline</t>
  </si>
  <si>
    <t>Diesel</t>
  </si>
  <si>
    <t>Jet Fuel</t>
  </si>
  <si>
    <t>Carbon Capture Utilization &amp; Sequestration (CCUS)</t>
  </si>
  <si>
    <t>MMT</t>
  </si>
  <si>
    <t>CO2 captured</t>
  </si>
  <si>
    <t>n/a</t>
  </si>
  <si>
    <t>CO2 utilized</t>
  </si>
  <si>
    <t>CO2 sequestered</t>
  </si>
  <si>
    <t>CO2 Supply from CCUS</t>
  </si>
  <si>
    <t>Biofuels</t>
  </si>
  <si>
    <t>Coal Power</t>
  </si>
  <si>
    <t>Gas Power</t>
  </si>
  <si>
    <t>Iron and Steel</t>
  </si>
  <si>
    <t>Cement and Lime</t>
  </si>
  <si>
    <t>Reformation Hydrogen</t>
  </si>
  <si>
    <t>Direct Air Capture (DAC)</t>
  </si>
  <si>
    <t>Hydrogen Supply</t>
  </si>
  <si>
    <t>Trillion Btu</t>
  </si>
  <si>
    <t>Electrolysis</t>
  </si>
  <si>
    <t>Bio-Gasification H2 with CCUS</t>
  </si>
  <si>
    <t>Methane Reforming with CCUS</t>
  </si>
  <si>
    <t>Methane Reforming w/o CCUS</t>
  </si>
  <si>
    <t>Hydrogen Demand</t>
  </si>
  <si>
    <t>Synthetic Liquid Fuels</t>
  </si>
  <si>
    <t>Gas Generation</t>
  </si>
  <si>
    <t>Hydrogen Boiler</t>
  </si>
  <si>
    <t>Haber-Bosch</t>
  </si>
  <si>
    <t>Methanation</t>
  </si>
  <si>
    <t>Petroleum Refineries</t>
  </si>
  <si>
    <t>Rest of Industry</t>
  </si>
  <si>
    <t>Bulk Chemicals</t>
  </si>
  <si>
    <t>Costs</t>
  </si>
  <si>
    <t>U.S. GDP</t>
  </si>
  <si>
    <t>Trillion 2021 $</t>
  </si>
  <si>
    <t>Net Energy System Cost (Annual)</t>
  </si>
  <si>
    <t>Billion 2021 $</t>
  </si>
  <si>
    <t>Net Cost Share of GDP</t>
  </si>
  <si>
    <t>Public Health Indicators</t>
  </si>
  <si>
    <t>Total Healthcare Costs (High)</t>
  </si>
  <si>
    <t>Total Healthcare Costs (Low)</t>
  </si>
  <si>
    <t>Avoided Mortalities (High)</t>
  </si>
  <si>
    <t>Avoided Mortalities (Low)</t>
  </si>
  <si>
    <t>Criteria Pollutants</t>
  </si>
  <si>
    <t>Million Tons</t>
  </si>
  <si>
    <t>Fine Particulate Matter (PM 2.5)</t>
  </si>
  <si>
    <t>Nitrogen Oxides (NOx)</t>
  </si>
  <si>
    <t>Sulfur Oxides (SO2)</t>
  </si>
  <si>
    <t>Other Indicators</t>
  </si>
  <si>
    <t>U.S. Population</t>
  </si>
  <si>
    <t>Millions</t>
  </si>
  <si>
    <t>Interstate Transmission Capacity</t>
  </si>
  <si>
    <t>GW-kmile</t>
  </si>
  <si>
    <t>Per Capita Energy Use</t>
  </si>
  <si>
    <t>MMBtu/person</t>
  </si>
  <si>
    <t>Per Capita Emissions</t>
  </si>
  <si>
    <t>Mt CO2/person</t>
  </si>
  <si>
    <t>Economic Emissions Intensity</t>
  </si>
  <si>
    <t>Mt CO2/K$ GDP</t>
  </si>
  <si>
    <t>Electric Emission Intensity</t>
  </si>
  <si>
    <t>lbs CO2/MWh</t>
  </si>
  <si>
    <t>Scenario 2: Reference with IRA/IIJA</t>
  </si>
  <si>
    <t>Scenario 3: Net Zero Pathway</t>
  </si>
  <si>
    <t>Scenario 4: Net Zero Low Demand</t>
  </si>
  <si>
    <t>Scenario 5: Net Zero Ambitious Demand</t>
  </si>
  <si>
    <t>Scenario 6: Net Zero Low Biomass</t>
  </si>
  <si>
    <t>Scenario 7: Net Zero Limited Fossil Hydrogen</t>
  </si>
  <si>
    <t>Vehicle Sales and Stock Shares Assumptions</t>
  </si>
  <si>
    <t>SALES SHARES</t>
  </si>
  <si>
    <t>Reference without IRA,IIJA</t>
  </si>
  <si>
    <t>Reference with IRA,IIJA</t>
  </si>
  <si>
    <t>Net Zero Pathway,                                  Limited Fossil Hydrogen, Low Biomass, Net Zero Low Energy Demand, Net Zero Ambitious Demand</t>
  </si>
  <si>
    <t>Light Duty Autos</t>
  </si>
  <si>
    <t>Hybrid</t>
  </si>
  <si>
    <t>Hydrogen Fuel Cell</t>
  </si>
  <si>
    <t>EV</t>
  </si>
  <si>
    <t>Light Duty Trucks</t>
  </si>
  <si>
    <t>Medium Duty Trucks</t>
  </si>
  <si>
    <t>Heavy Duty Trucks</t>
  </si>
  <si>
    <t>STOCK SHARES</t>
  </si>
  <si>
    <t>Net Zero Pathway,                                                                             Limited Fossil Hydrogen, Low Biomass,                                           Net Zero Low Energy Demand,                                                            Net Zero Ambitious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</si>
</sst>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0.0"/>
    <numFmt numFmtId="167" formatCode="#,##0.0"/>
    <numFmt numFmtId="168" formatCode="0.0%"/>
  </numFmts>
  <fonts count="12" x14ac:knownFonts="1">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i/>
      <sz val="11"/>
      <color rgb="FF000000"/>
      <name val="Calibri"/>
      <family val="2"/>
      <scheme val="minor"/>
    </font>
    <font>
      <b/>
      <sz val="14"/>
      <color rgb="FF000000"/>
      <name val="Calibri"/>
      <family val="2"/>
      <scheme val="minor"/>
    </font>
    <font>
      <b/>
      <sz val="11"/>
      <color rgb="FF000000"/>
      <name val="Calibri"/>
      <family val="2"/>
      <scheme val="minor"/>
    </font>
    <font>
      <b/>
      <sz val="14"/>
      <color theme="1"/>
      <name val="Calibri"/>
      <family val="2"/>
      <scheme val="minor"/>
    </font>
    <font>
      <b/>
      <u/>
      <sz val="14"/>
      <color theme="1"/>
      <name val="Calibri"/>
      <family val="2"/>
      <scheme val="minor"/>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right style="thin">
        <color rgb="FF000000"/>
      </right>
      <top/>
      <bottom style="thin">
        <color rgb="FF000000"/>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96">
    <xf numFmtId="0" fontId="0" fillId="0" borderId="0" xfId="0"/>
    <xf numFmtId="0" fontId="2" fillId="0" borderId="1" xfId="0" applyFont="1" applyBorder="1"/>
    <xf numFmtId="0" fontId="2" fillId="0" borderId="2" xfId="0" applyFont="1" applyBorder="1"/>
    <xf numFmtId="0" fontId="2" fillId="0" borderId="3" xfId="0" applyFont="1" applyBorder="1"/>
    <xf numFmtId="0" fontId="1"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7" xfId="0" applyFont="1" applyBorder="1"/>
    <xf numFmtId="0" fontId="1" fillId="0" borderId="7" xfId="0" applyFont="1" applyBorder="1"/>
    <xf numFmtId="0" fontId="0" fillId="0" borderId="9" xfId="0" applyBorder="1"/>
    <xf numFmtId="0" fontId="0" fillId="0" borderId="10" xfId="0" applyBorder="1"/>
    <xf numFmtId="164" fontId="0" fillId="0" borderId="0" xfId="1" applyNumberFormat="1" applyFont="1"/>
    <xf numFmtId="1" fontId="0" fillId="0" borderId="0" xfId="0" applyNumberFormat="1"/>
    <xf numFmtId="1" fontId="0" fillId="0" borderId="8" xfId="0" applyNumberFormat="1" applyBorder="1"/>
    <xf numFmtId="164" fontId="0" fillId="0" borderId="8" xfId="1" applyNumberFormat="1" applyFont="1" applyBorder="1"/>
    <xf numFmtId="164" fontId="0" fillId="0" borderId="0" xfId="0" applyNumberFormat="1"/>
    <xf numFmtId="164" fontId="0" fillId="0" borderId="8" xfId="0" applyNumberFormat="1" applyBorder="1"/>
    <xf numFmtId="164" fontId="4" fillId="0" borderId="0" xfId="0" applyNumberFormat="1" applyFont="1"/>
    <xf numFmtId="164" fontId="4" fillId="0" borderId="0" xfId="1" applyNumberFormat="1" applyFont="1"/>
    <xf numFmtId="164" fontId="4" fillId="0" borderId="8" xfId="1" applyNumberFormat="1" applyFont="1" applyBorder="1"/>
    <xf numFmtId="43" fontId="0" fillId="0" borderId="0" xfId="0" applyNumberFormat="1"/>
    <xf numFmtId="43" fontId="0" fillId="0" borderId="8" xfId="0" applyNumberFormat="1" applyBorder="1"/>
    <xf numFmtId="165" fontId="0" fillId="0" borderId="0" xfId="0" applyNumberFormat="1"/>
    <xf numFmtId="165" fontId="0" fillId="0" borderId="8" xfId="0" applyNumberFormat="1" applyBorder="1"/>
    <xf numFmtId="3" fontId="0" fillId="0" borderId="0" xfId="0" applyNumberFormat="1"/>
    <xf numFmtId="3" fontId="0" fillId="0" borderId="8" xfId="0" applyNumberFormat="1" applyBorder="1"/>
    <xf numFmtId="3" fontId="4" fillId="0" borderId="0" xfId="0" applyNumberFormat="1" applyFont="1"/>
    <xf numFmtId="166" fontId="0" fillId="0" borderId="0" xfId="0" applyNumberFormat="1"/>
    <xf numFmtId="166" fontId="0" fillId="0" borderId="8" xfId="0" applyNumberFormat="1" applyBorder="1"/>
    <xf numFmtId="3" fontId="4" fillId="0" borderId="8" xfId="0" applyNumberFormat="1" applyFont="1" applyBorder="1"/>
    <xf numFmtId="166" fontId="4" fillId="0" borderId="0" xfId="0" applyNumberFormat="1" applyFont="1"/>
    <xf numFmtId="167" fontId="0" fillId="0" borderId="0" xfId="0" applyNumberFormat="1"/>
    <xf numFmtId="167" fontId="0" fillId="0" borderId="8" xfId="0" applyNumberFormat="1" applyBorder="1"/>
    <xf numFmtId="0" fontId="1" fillId="0" borderId="0" xfId="0" applyFont="1"/>
    <xf numFmtId="165" fontId="0" fillId="0" borderId="0" xfId="1" applyNumberFormat="1" applyFont="1"/>
    <xf numFmtId="165" fontId="0" fillId="0" borderId="8" xfId="1" applyNumberFormat="1" applyFont="1" applyBorder="1"/>
    <xf numFmtId="0" fontId="4" fillId="0" borderId="0" xfId="0" applyFont="1"/>
    <xf numFmtId="165" fontId="4" fillId="0" borderId="0" xfId="1" applyNumberFormat="1" applyFont="1"/>
    <xf numFmtId="0" fontId="6" fillId="0" borderId="0" xfId="0" quotePrefix="1" applyFont="1" applyAlignment="1">
      <alignment horizontal="left" vertical="top"/>
    </xf>
    <xf numFmtId="0" fontId="7" fillId="0" borderId="0" xfId="0" quotePrefix="1" applyFont="1" applyAlignment="1">
      <alignment horizontal="left" vertical="top"/>
    </xf>
    <xf numFmtId="43" fontId="4" fillId="0" borderId="0" xfId="0" applyNumberFormat="1" applyFont="1"/>
    <xf numFmtId="166" fontId="4" fillId="0" borderId="8" xfId="0" applyNumberFormat="1" applyFont="1" applyBorder="1"/>
    <xf numFmtId="164" fontId="4" fillId="0" borderId="8" xfId="0" applyNumberFormat="1" applyFont="1" applyBorder="1"/>
    <xf numFmtId="165" fontId="4" fillId="0" borderId="8" xfId="1" applyNumberFormat="1" applyFont="1" applyBorder="1"/>
    <xf numFmtId="0" fontId="1" fillId="0" borderId="1" xfId="0" applyFont="1" applyBorder="1" applyAlignment="1">
      <alignment horizontal="center" vertical="center"/>
    </xf>
    <xf numFmtId="0" fontId="1" fillId="0" borderId="12" xfId="0" applyFont="1" applyBorder="1"/>
    <xf numFmtId="0" fontId="1" fillId="0" borderId="13" xfId="0" applyFont="1" applyBorder="1"/>
    <xf numFmtId="0" fontId="1" fillId="0" borderId="8" xfId="0" applyFont="1" applyBorder="1"/>
    <xf numFmtId="168" fontId="0" fillId="0" borderId="7" xfId="2" applyNumberFormat="1" applyFont="1" applyBorder="1"/>
    <xf numFmtId="168" fontId="0" fillId="0" borderId="0" xfId="2" applyNumberFormat="1" applyFont="1" applyBorder="1"/>
    <xf numFmtId="168" fontId="0" fillId="0" borderId="8" xfId="2" applyNumberFormat="1" applyFont="1" applyBorder="1"/>
    <xf numFmtId="0" fontId="1" fillId="0" borderId="9" xfId="0" applyFont="1" applyBorder="1"/>
    <xf numFmtId="0" fontId="1" fillId="0" borderId="14" xfId="0" applyFont="1" applyBorder="1"/>
    <xf numFmtId="168" fontId="0" fillId="0" borderId="9" xfId="2" applyNumberFormat="1" applyFont="1" applyBorder="1"/>
    <xf numFmtId="168" fontId="0" fillId="0" borderId="10" xfId="2" applyNumberFormat="1" applyFont="1" applyBorder="1"/>
    <xf numFmtId="168" fontId="0" fillId="0" borderId="11" xfId="2" applyNumberFormat="1" applyFont="1" applyBorder="1"/>
    <xf numFmtId="0" fontId="0" fillId="0" borderId="0" xfId="0" applyAlignment="1">
      <alignment horizontal="left" vertical="top"/>
    </xf>
    <xf numFmtId="0" fontId="0" fillId="0" borderId="0" xfId="0" applyAlignment="1">
      <alignment horizontal="left" vertical="top" wrapText="1"/>
    </xf>
    <xf numFmtId="0" fontId="0" fillId="0" borderId="15" xfId="0" applyBorder="1" applyAlignment="1">
      <alignment horizontal="left" vertical="center" wrapText="1" indent="1"/>
    </xf>
    <xf numFmtId="0" fontId="0" fillId="0" borderId="16" xfId="0" applyBorder="1" applyAlignment="1">
      <alignment vertical="top" wrapText="1"/>
    </xf>
    <xf numFmtId="0" fontId="9" fillId="0" borderId="17"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19" xfId="0" applyFont="1" applyBorder="1" applyAlignment="1">
      <alignment horizontal="center" vertical="center" wrapText="1"/>
    </xf>
    <xf numFmtId="0" fontId="0" fillId="0" borderId="20" xfId="0" applyBorder="1" applyAlignment="1">
      <alignment horizontal="left" vertical="center" wrapText="1" inden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1" fillId="0" borderId="0" xfId="0" applyFont="1" applyAlignment="1">
      <alignment vertical="center"/>
    </xf>
    <xf numFmtId="168" fontId="0" fillId="0" borderId="0" xfId="3" applyNumberFormat="1" applyFont="1"/>
    <xf numFmtId="168" fontId="0" fillId="0" borderId="8" xfId="3" applyNumberFormat="1" applyFont="1" applyBorder="1"/>
    <xf numFmtId="168" fontId="0" fillId="0" borderId="0" xfId="3" applyNumberFormat="1" applyFont="1" applyBorder="1"/>
    <xf numFmtId="1" fontId="0" fillId="0" borderId="10" xfId="0" applyNumberFormat="1" applyBorder="1"/>
    <xf numFmtId="1" fontId="0" fillId="0" borderId="11" xfId="0" applyNumberFormat="1" applyBorder="1"/>
    <xf numFmtId="9" fontId="0" fillId="0" borderId="0" xfId="3" applyFont="1"/>
    <xf numFmtId="9" fontId="0" fillId="0" borderId="8" xfId="3" applyFont="1" applyBorder="1"/>
    <xf numFmtId="0" fontId="10" fillId="0" borderId="0" xfId="0" applyFont="1"/>
    <xf numFmtId="0" fontId="11" fillId="0" borderId="0" xfId="0" applyFont="1"/>
    <xf numFmtId="0" fontId="1" fillId="0" borderId="12" xfId="0" applyFont="1" applyBorder="1" applyAlignment="1">
      <alignment horizontal="center" vertical="center"/>
    </xf>
    <xf numFmtId="168" fontId="0" fillId="0" borderId="7" xfId="3" applyNumberFormat="1" applyFont="1" applyBorder="1"/>
    <xf numFmtId="168" fontId="0" fillId="0" borderId="9" xfId="3" applyNumberFormat="1" applyFont="1" applyBorder="1"/>
    <xf numFmtId="168" fontId="0" fillId="0" borderId="10" xfId="3" applyNumberFormat="1" applyFont="1" applyBorder="1"/>
    <xf numFmtId="168" fontId="0" fillId="0" borderId="11" xfId="3" applyNumberFormat="1" applyFont="1" applyBorder="1"/>
    <xf numFmtId="0" fontId="0" fillId="0" borderId="0" xfId="0" applyAlignment="1">
      <alignment horizontal="left" vertical="top" wrapText="1"/>
    </xf>
    <xf numFmtId="0" fontId="8" fillId="0" borderId="0" xfId="0" applyFont="1" applyAlignment="1">
      <alignment horizontal="left"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4">
    <cellStyle name="Comma" xfId="1" builtinId="3"/>
    <cellStyle name="Normal" xfId="0" builtinId="0"/>
    <cellStyle name="Percent" xfId="3" builtinId="5"/>
    <cellStyle name="Percent 2" xfId="2" xr:uid="{C2853EBC-04B9-457A-AB2B-D57BCA44C6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CP/Emissions_alloc_20231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s_alloc_20231016"/>
    </sheetNames>
    <sheetDataSet>
      <sheetData sheetId="0">
        <row r="4">
          <cell r="J4">
            <v>0</v>
          </cell>
        </row>
        <row r="5">
          <cell r="J5">
            <v>0</v>
          </cell>
        </row>
        <row r="6">
          <cell r="J6">
            <v>1600.83</v>
          </cell>
        </row>
        <row r="7">
          <cell r="J7">
            <v>1828.231</v>
          </cell>
        </row>
        <row r="8">
          <cell r="J8">
            <v>889.29</v>
          </cell>
        </row>
        <row r="9">
          <cell r="J9">
            <v>368.483</v>
          </cell>
        </row>
        <row r="10">
          <cell r="J10">
            <v>282.46800000000002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3BED7-6B4B-4049-ABE0-1FA7615B833C}">
  <dimension ref="B1:O15"/>
  <sheetViews>
    <sheetView zoomScaleNormal="100" workbookViewId="0">
      <selection activeCell="F5" sqref="F5"/>
    </sheetView>
  </sheetViews>
  <sheetFormatPr defaultRowHeight="15" x14ac:dyDescent="0.25"/>
  <cols>
    <col min="1" max="2" width="3.5703125" customWidth="1"/>
    <col min="3" max="3" width="14" customWidth="1"/>
    <col min="4" max="4" width="80.5703125" customWidth="1"/>
  </cols>
  <sheetData>
    <row r="1" spans="2:15" ht="18.75" x14ac:dyDescent="0.25">
      <c r="B1" s="86" t="s">
        <v>0</v>
      </c>
      <c r="C1" s="86"/>
      <c r="D1" s="86"/>
    </row>
    <row r="3" spans="2:15" ht="81" customHeight="1" x14ac:dyDescent="0.25">
      <c r="B3" s="85" t="s">
        <v>1</v>
      </c>
      <c r="C3" s="85"/>
      <c r="D3" s="85"/>
      <c r="E3" s="59"/>
      <c r="F3" s="59"/>
      <c r="G3" s="59"/>
      <c r="H3" s="59"/>
      <c r="I3" s="59"/>
      <c r="J3" s="59"/>
      <c r="K3" s="59"/>
      <c r="L3" s="59"/>
      <c r="M3" s="59"/>
      <c r="N3" s="59"/>
      <c r="O3" s="58"/>
    </row>
    <row r="4" spans="2:15" ht="54.95" customHeight="1" x14ac:dyDescent="0.25">
      <c r="B4" s="85" t="s">
        <v>2</v>
      </c>
      <c r="C4" s="85"/>
      <c r="D4" s="85"/>
      <c r="E4" s="59"/>
      <c r="F4" s="59"/>
      <c r="G4" s="59"/>
      <c r="H4" s="59"/>
      <c r="I4" s="59"/>
      <c r="J4" s="59"/>
      <c r="K4" s="59"/>
      <c r="L4" s="59"/>
      <c r="M4" s="59"/>
      <c r="N4" s="59"/>
    </row>
    <row r="5" spans="2:15" ht="77.45" customHeight="1" x14ac:dyDescent="0.25">
      <c r="B5" s="85" t="s">
        <v>3</v>
      </c>
      <c r="C5" s="85"/>
      <c r="D5" s="85"/>
      <c r="E5" s="59"/>
      <c r="F5" s="59"/>
      <c r="G5" s="59"/>
      <c r="H5" s="59"/>
      <c r="I5" s="59"/>
      <c r="J5" s="59"/>
      <c r="K5" s="59"/>
      <c r="L5" s="59"/>
      <c r="M5" s="59"/>
      <c r="N5" s="59"/>
    </row>
    <row r="7" spans="2:15" ht="23.1" customHeight="1" x14ac:dyDescent="0.25">
      <c r="B7" s="70" t="s">
        <v>4</v>
      </c>
    </row>
    <row r="8" spans="2:15" ht="15.75" thickBot="1" x14ac:dyDescent="0.3">
      <c r="B8" s="61"/>
      <c r="C8" s="62" t="s">
        <v>5</v>
      </c>
      <c r="D8" s="63" t="s">
        <v>6</v>
      </c>
    </row>
    <row r="9" spans="2:15" ht="53.45" customHeight="1" thickBot="1" x14ac:dyDescent="0.3">
      <c r="B9" s="64">
        <v>1</v>
      </c>
      <c r="C9" s="60" t="s">
        <v>7</v>
      </c>
      <c r="D9" s="65" t="s">
        <v>8</v>
      </c>
    </row>
    <row r="10" spans="2:15" ht="53.1" customHeight="1" thickBot="1" x14ac:dyDescent="0.3">
      <c r="B10" s="64">
        <v>2</v>
      </c>
      <c r="C10" s="60" t="s">
        <v>9</v>
      </c>
      <c r="D10" s="65" t="s">
        <v>10</v>
      </c>
    </row>
    <row r="11" spans="2:15" ht="51.6" customHeight="1" thickBot="1" x14ac:dyDescent="0.3">
      <c r="B11" s="64">
        <v>3</v>
      </c>
      <c r="C11" s="60" t="s">
        <v>11</v>
      </c>
      <c r="D11" s="65" t="s">
        <v>12</v>
      </c>
    </row>
    <row r="12" spans="2:15" ht="97.35" customHeight="1" thickBot="1" x14ac:dyDescent="0.3">
      <c r="B12" s="64">
        <v>4</v>
      </c>
      <c r="C12" s="60" t="s">
        <v>13</v>
      </c>
      <c r="D12" s="65" t="s">
        <v>14</v>
      </c>
    </row>
    <row r="13" spans="2:15" ht="65.25" customHeight="1" thickBot="1" x14ac:dyDescent="0.3">
      <c r="B13" s="64">
        <v>5</v>
      </c>
      <c r="C13" s="60" t="s">
        <v>15</v>
      </c>
      <c r="D13" s="65" t="s">
        <v>16</v>
      </c>
    </row>
    <row r="14" spans="2:15" ht="43.5" customHeight="1" thickBot="1" x14ac:dyDescent="0.3">
      <c r="B14" s="66">
        <v>6</v>
      </c>
      <c r="C14" s="60" t="s">
        <v>17</v>
      </c>
      <c r="D14" s="65" t="s">
        <v>18</v>
      </c>
    </row>
    <row r="15" spans="2:15" ht="63" customHeight="1" x14ac:dyDescent="0.25">
      <c r="B15" s="67">
        <v>7</v>
      </c>
      <c r="C15" s="68" t="s">
        <v>19</v>
      </c>
      <c r="D15" s="69" t="s">
        <v>20</v>
      </c>
    </row>
  </sheetData>
  <mergeCells count="4">
    <mergeCell ref="B3:D3"/>
    <mergeCell ref="B4:D4"/>
    <mergeCell ref="B5:D5"/>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D16B-1583-4DC4-9D34-8EB291E3871B}">
  <dimension ref="A1:I138"/>
  <sheetViews>
    <sheetView workbookViewId="0">
      <pane ySplit="4" topLeftCell="A15" activePane="bottomLeft" state="frozen"/>
      <selection pane="bottomLeft" activeCell="D19" sqref="D19"/>
    </sheetView>
  </sheetViews>
  <sheetFormatPr defaultRowHeight="15" x14ac:dyDescent="0.25"/>
  <cols>
    <col min="1" max="1" width="47.140625" bestFit="1" customWidth="1"/>
    <col min="2" max="2" width="14.28515625" customWidth="1"/>
    <col min="3" max="9" width="9.5703125" bestFit="1" customWidth="1"/>
    <col min="10" max="10" width="12" bestFit="1" customWidth="1"/>
    <col min="11" max="15" width="10.42578125" bestFit="1" customWidth="1"/>
    <col min="16" max="16" width="10" bestFit="1" customWidth="1"/>
  </cols>
  <sheetData>
    <row r="1" spans="1:9" ht="18.75" x14ac:dyDescent="0.3">
      <c r="A1" s="79" t="s">
        <v>21</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277.69299999999998</v>
      </c>
      <c r="E6" s="13">
        <v>292.68</v>
      </c>
      <c r="F6" s="13">
        <v>296.14699999999999</v>
      </c>
      <c r="G6" s="13">
        <v>297.53199999999998</v>
      </c>
      <c r="H6" s="13">
        <v>299.30200000000002</v>
      </c>
      <c r="I6" s="16">
        <v>300.35599999999999</v>
      </c>
    </row>
    <row r="7" spans="1:9" x14ac:dyDescent="0.25">
      <c r="A7" s="7" t="s">
        <v>28</v>
      </c>
      <c r="C7" s="13">
        <v>368.483</v>
      </c>
      <c r="D7" s="13">
        <v>361.54599999999999</v>
      </c>
      <c r="E7" s="13">
        <v>365.721</v>
      </c>
      <c r="F7" s="13">
        <v>359.12599999999998</v>
      </c>
      <c r="G7" s="13">
        <v>355.45</v>
      </c>
      <c r="H7" s="13">
        <v>351.90100000000001</v>
      </c>
      <c r="I7" s="16">
        <v>347.27199999999999</v>
      </c>
    </row>
    <row r="8" spans="1:9" x14ac:dyDescent="0.25">
      <c r="A8" s="7" t="s">
        <v>29</v>
      </c>
      <c r="C8" s="13">
        <v>889.29</v>
      </c>
      <c r="D8" s="13">
        <v>945.90499999999997</v>
      </c>
      <c r="E8" s="13">
        <v>981.86500000000001</v>
      </c>
      <c r="F8" s="13">
        <v>1003.558</v>
      </c>
      <c r="G8" s="13">
        <v>1033.3689999999999</v>
      </c>
      <c r="H8" s="13">
        <v>1066.963</v>
      </c>
      <c r="I8" s="16">
        <v>1091.0060000000001</v>
      </c>
    </row>
    <row r="9" spans="1:9" x14ac:dyDescent="0.25">
      <c r="A9" s="7" t="s">
        <v>30</v>
      </c>
      <c r="C9" s="13">
        <v>1828.231</v>
      </c>
      <c r="D9" s="13">
        <v>1927.902</v>
      </c>
      <c r="E9" s="13">
        <v>1774.614</v>
      </c>
      <c r="F9" s="13">
        <v>1715.2339999999999</v>
      </c>
      <c r="G9" s="13">
        <v>1690.1320000000001</v>
      </c>
      <c r="H9" s="13">
        <v>1712.0889999999999</v>
      </c>
      <c r="I9" s="16">
        <v>1750.93</v>
      </c>
    </row>
    <row r="10" spans="1:9" x14ac:dyDescent="0.25">
      <c r="A10" s="7" t="s">
        <v>31</v>
      </c>
      <c r="C10" s="13">
        <v>1600.83</v>
      </c>
      <c r="D10" s="13">
        <v>1548.0039999999999</v>
      </c>
      <c r="E10" s="13">
        <v>1319.1759999999999</v>
      </c>
      <c r="F10" s="13">
        <v>1003.02</v>
      </c>
      <c r="G10" s="13">
        <v>844.60599999999999</v>
      </c>
      <c r="H10" s="13">
        <v>754.14</v>
      </c>
      <c r="I10" s="16">
        <v>621.37400000000002</v>
      </c>
    </row>
    <row r="11" spans="1:9" x14ac:dyDescent="0.25">
      <c r="A11" s="7" t="s">
        <v>32</v>
      </c>
      <c r="C11" s="13">
        <v>0</v>
      </c>
      <c r="D11" s="13">
        <v>-8.7219999999999995</v>
      </c>
      <c r="E11" s="13">
        <v>-8.4529999999999994</v>
      </c>
      <c r="F11" s="13">
        <v>-10.048</v>
      </c>
      <c r="G11" s="13">
        <v>-10.238</v>
      </c>
      <c r="H11" s="13">
        <v>-6.7140000000000004</v>
      </c>
      <c r="I11" s="16">
        <v>-1.6</v>
      </c>
    </row>
    <row r="12" spans="1:9" x14ac:dyDescent="0.25">
      <c r="A12" s="7" t="s">
        <v>33</v>
      </c>
      <c r="C12" s="13">
        <v>0</v>
      </c>
      <c r="D12" s="13">
        <v>0</v>
      </c>
      <c r="E12" s="13">
        <v>0</v>
      </c>
      <c r="F12" s="13">
        <v>0</v>
      </c>
      <c r="G12" s="13">
        <v>0</v>
      </c>
      <c r="H12" s="13">
        <v>0</v>
      </c>
      <c r="I12" s="16">
        <v>0</v>
      </c>
    </row>
    <row r="13" spans="1:9" x14ac:dyDescent="0.25">
      <c r="A13" s="9" t="s">
        <v>34</v>
      </c>
      <c r="C13" s="20">
        <v>4969.3019999999997</v>
      </c>
      <c r="D13" s="20">
        <v>5052.3280000000004</v>
      </c>
      <c r="E13" s="20">
        <v>4725.6030000000001</v>
      </c>
      <c r="F13" s="20">
        <v>4367.0369999999994</v>
      </c>
      <c r="G13" s="20">
        <v>4210.8509999999997</v>
      </c>
      <c r="H13" s="20">
        <v>4177.6810000000005</v>
      </c>
      <c r="I13" s="21">
        <v>4109.3379999999997</v>
      </c>
    </row>
    <row r="14" spans="1:9" x14ac:dyDescent="0.25">
      <c r="A14" s="7"/>
      <c r="I14" s="8"/>
    </row>
    <row r="15" spans="1:9" x14ac:dyDescent="0.25">
      <c r="A15" s="10" t="s">
        <v>35</v>
      </c>
      <c r="B15" t="s">
        <v>36</v>
      </c>
      <c r="I15" s="8"/>
    </row>
    <row r="16" spans="1:9" x14ac:dyDescent="0.25">
      <c r="A16" s="7" t="s">
        <v>37</v>
      </c>
      <c r="C16" s="36">
        <v>47.204236369121887</v>
      </c>
      <c r="D16" s="36">
        <v>51.435285763544243</v>
      </c>
      <c r="E16" s="36">
        <v>47.765460593216936</v>
      </c>
      <c r="F16" s="36">
        <v>44.223141287978116</v>
      </c>
      <c r="G16" s="36">
        <v>41.580605041545624</v>
      </c>
      <c r="H16" s="36">
        <v>39.327346563315274</v>
      </c>
      <c r="I16" s="37">
        <v>37.245792205801251</v>
      </c>
    </row>
    <row r="17" spans="1:9" x14ac:dyDescent="0.25">
      <c r="A17" s="7" t="s">
        <v>38</v>
      </c>
      <c r="C17" s="36">
        <v>33.882562596649613</v>
      </c>
      <c r="D17" s="36">
        <v>34.628848098725726</v>
      </c>
      <c r="E17" s="36">
        <v>34.514690247471961</v>
      </c>
      <c r="F17" s="36">
        <v>33.074195250115203</v>
      </c>
      <c r="G17" s="36">
        <v>30.826310777809635</v>
      </c>
      <c r="H17" s="36">
        <v>29.12987320453783</v>
      </c>
      <c r="I17" s="37">
        <v>27.357169044487819</v>
      </c>
    </row>
    <row r="18" spans="1:9" x14ac:dyDescent="0.25">
      <c r="A18" s="7" t="s">
        <v>39</v>
      </c>
      <c r="C18" s="36">
        <v>11.703532219619825</v>
      </c>
      <c r="D18" s="36">
        <v>12.746587842760619</v>
      </c>
      <c r="E18" s="36">
        <v>10.805812300395109</v>
      </c>
      <c r="F18" s="36">
        <v>8.8601276052723978</v>
      </c>
      <c r="G18" s="36">
        <v>7.6796674712879085</v>
      </c>
      <c r="H18" s="36">
        <v>7.1111139827424248</v>
      </c>
      <c r="I18" s="37">
        <v>6.1502465186786903</v>
      </c>
    </row>
    <row r="19" spans="1:9" x14ac:dyDescent="0.25">
      <c r="A19" s="7" t="s">
        <v>40</v>
      </c>
      <c r="C19" s="36">
        <v>8.3881716798477584</v>
      </c>
      <c r="D19" s="36">
        <v>8.3201319049857183</v>
      </c>
      <c r="E19" s="36">
        <v>8.2234996550622359</v>
      </c>
      <c r="F19" s="36">
        <v>8.1036471057201922</v>
      </c>
      <c r="G19" s="36">
        <v>8.1042286481926951</v>
      </c>
      <c r="H19" s="36">
        <v>7.9215363475329248</v>
      </c>
      <c r="I19" s="37">
        <v>7.682155842983529</v>
      </c>
    </row>
    <row r="20" spans="1:9" x14ac:dyDescent="0.25">
      <c r="A20" s="7" t="s">
        <v>41</v>
      </c>
      <c r="C20" s="36">
        <v>0.57848463080581536</v>
      </c>
      <c r="D20" s="36">
        <v>0.89868332620314051</v>
      </c>
      <c r="E20" s="36">
        <v>1.6367188565651118</v>
      </c>
      <c r="F20" s="36">
        <v>2.2835458605806638</v>
      </c>
      <c r="G20" s="36">
        <v>3.1493912845142638</v>
      </c>
      <c r="H20" s="36">
        <v>3.9965780861212177</v>
      </c>
      <c r="I20" s="37">
        <v>5.5972673328481113</v>
      </c>
    </row>
    <row r="21" spans="1:9" x14ac:dyDescent="0.25">
      <c r="A21" s="7" t="s">
        <v>42</v>
      </c>
      <c r="C21" s="36">
        <v>1.3754269915885537</v>
      </c>
      <c r="D21" s="36">
        <v>1.838729600606017</v>
      </c>
      <c r="E21" s="36">
        <v>2.7810100241636841</v>
      </c>
      <c r="F21" s="36">
        <v>4.7563278968424179</v>
      </c>
      <c r="G21" s="36">
        <v>5.3495190085163582</v>
      </c>
      <c r="H21" s="36">
        <v>6.2123316157264643</v>
      </c>
      <c r="I21" s="37">
        <v>7.4140653743132159</v>
      </c>
    </row>
    <row r="22" spans="1:9" x14ac:dyDescent="0.25">
      <c r="A22" s="7" t="s">
        <v>43</v>
      </c>
      <c r="C22" s="36">
        <v>0.8906468212727503</v>
      </c>
      <c r="D22" s="36">
        <v>0.89342529814376848</v>
      </c>
      <c r="E22" s="36">
        <v>0.96867951585827594</v>
      </c>
      <c r="F22" s="36">
        <v>0.95311115541613778</v>
      </c>
      <c r="G22" s="36">
        <v>0.91983998207031015</v>
      </c>
      <c r="H22" s="36">
        <v>0.94267917548302071</v>
      </c>
      <c r="I22" s="37">
        <v>0.9984243811487743</v>
      </c>
    </row>
    <row r="23" spans="1:9" x14ac:dyDescent="0.25">
      <c r="A23" s="7" t="s">
        <v>44</v>
      </c>
      <c r="C23" s="36">
        <v>3.8293922478107909E-2</v>
      </c>
      <c r="D23" s="36">
        <v>3.8259752969011011E-2</v>
      </c>
      <c r="E23" s="36">
        <v>3.8252913063833681E-2</v>
      </c>
      <c r="F23" s="36">
        <v>3.4547036155398995E-2</v>
      </c>
      <c r="G23" s="36">
        <v>2.6469512057957771E-2</v>
      </c>
      <c r="H23" s="36">
        <v>2.2700778340312162E-2</v>
      </c>
      <c r="I23" s="37">
        <v>1.1547815834849378E-2</v>
      </c>
    </row>
    <row r="24" spans="1:9" x14ac:dyDescent="0.25">
      <c r="A24" s="7" t="s">
        <v>45</v>
      </c>
      <c r="C24" s="36">
        <v>2.1473120183133916</v>
      </c>
      <c r="D24" s="36">
        <v>2.5549530417836936</v>
      </c>
      <c r="E24" s="36">
        <v>2.5617227423825226</v>
      </c>
      <c r="F24" s="36">
        <v>2.5467286807007898</v>
      </c>
      <c r="G24" s="36">
        <v>2.5664596329299956</v>
      </c>
      <c r="H24" s="36">
        <v>2.566480508024604</v>
      </c>
      <c r="I24" s="37">
        <v>2.562998774399408</v>
      </c>
    </row>
    <row r="25" spans="1:9" x14ac:dyDescent="0.25">
      <c r="A25" s="9" t="s">
        <v>34</v>
      </c>
      <c r="C25" s="39">
        <v>106.2086672496977</v>
      </c>
      <c r="D25" s="39">
        <v>113.35490462972193</v>
      </c>
      <c r="E25" s="39">
        <v>109.29584684817966</v>
      </c>
      <c r="F25" s="39">
        <v>104.83537187878132</v>
      </c>
      <c r="G25" s="39">
        <v>100.20249135892476</v>
      </c>
      <c r="H25" s="39">
        <v>97.230640261824064</v>
      </c>
      <c r="I25" s="45">
        <v>95.019667290495633</v>
      </c>
    </row>
    <row r="26" spans="1:9" x14ac:dyDescent="0.25">
      <c r="A26" s="7"/>
      <c r="I26" s="8"/>
    </row>
    <row r="27" spans="1:9" x14ac:dyDescent="0.25">
      <c r="A27" s="10" t="s">
        <v>46</v>
      </c>
      <c r="B27" t="s">
        <v>36</v>
      </c>
      <c r="I27" s="8"/>
    </row>
    <row r="28" spans="1:9" x14ac:dyDescent="0.25">
      <c r="A28" s="7" t="s">
        <v>27</v>
      </c>
      <c r="C28" s="29">
        <v>9.0196339431309873</v>
      </c>
      <c r="D28" s="29">
        <v>9.1634336369242604</v>
      </c>
      <c r="E28" s="29">
        <v>9.2181262529212411</v>
      </c>
      <c r="F28" s="29">
        <v>9.4438183225813237</v>
      </c>
      <c r="G28" s="29">
        <v>9.5806214220416201</v>
      </c>
      <c r="H28" s="29">
        <v>9.8226863711858332</v>
      </c>
      <c r="I28" s="30">
        <v>10.1358343455148</v>
      </c>
    </row>
    <row r="29" spans="1:9" x14ac:dyDescent="0.25">
      <c r="A29" s="7" t="s">
        <v>29</v>
      </c>
      <c r="C29" s="29">
        <v>19.823265956742265</v>
      </c>
      <c r="D29" s="29">
        <v>21.26540438111261</v>
      </c>
      <c r="E29" s="29">
        <v>22.04787574794948</v>
      </c>
      <c r="F29" s="29">
        <v>22.846324023775441</v>
      </c>
      <c r="G29" s="29">
        <v>23.662185016643569</v>
      </c>
      <c r="H29" s="29">
        <v>24.648642862687456</v>
      </c>
      <c r="I29" s="30">
        <v>25.596539730605489</v>
      </c>
    </row>
    <row r="30" spans="1:9" x14ac:dyDescent="0.25">
      <c r="A30" s="7" t="s">
        <v>47</v>
      </c>
      <c r="C30" s="29">
        <v>11.977610538710008</v>
      </c>
      <c r="D30" s="29">
        <v>12.056522151911334</v>
      </c>
      <c r="E30" s="29">
        <v>12.259364961617489</v>
      </c>
      <c r="F30" s="29">
        <v>12.460971284141374</v>
      </c>
      <c r="G30" s="29">
        <v>12.524429965837317</v>
      </c>
      <c r="H30" s="29">
        <v>12.758510407407798</v>
      </c>
      <c r="I30" s="30">
        <v>13.151367225105716</v>
      </c>
    </row>
    <row r="31" spans="1:9" x14ac:dyDescent="0.25">
      <c r="A31" s="7" t="s">
        <v>30</v>
      </c>
      <c r="C31" s="29">
        <v>24.689608493096511</v>
      </c>
      <c r="D31" s="29">
        <v>25.640967575303936</v>
      </c>
      <c r="E31" s="29">
        <v>24.581046145435025</v>
      </c>
      <c r="F31" s="29">
        <v>23.9770153504316</v>
      </c>
      <c r="G31" s="29">
        <v>23.928397562990579</v>
      </c>
      <c r="H31" s="29">
        <v>24.466760350652134</v>
      </c>
      <c r="I31" s="30">
        <v>25.353082823840314</v>
      </c>
    </row>
    <row r="32" spans="1:9" x14ac:dyDescent="0.25">
      <c r="A32" s="9" t="s">
        <v>34</v>
      </c>
      <c r="C32" s="32">
        <f t="shared" ref="C32:I32" si="1">SUM(C28:C31)</f>
        <v>65.51011893167977</v>
      </c>
      <c r="D32" s="32">
        <f t="shared" si="1"/>
        <v>68.126327745252141</v>
      </c>
      <c r="E32" s="32">
        <f t="shared" si="1"/>
        <v>68.106413107923231</v>
      </c>
      <c r="F32" s="32">
        <f t="shared" si="1"/>
        <v>68.728128980929739</v>
      </c>
      <c r="G32" s="32">
        <f t="shared" si="1"/>
        <v>69.695633967513089</v>
      </c>
      <c r="H32" s="32">
        <f t="shared" si="1"/>
        <v>71.696599991933226</v>
      </c>
      <c r="I32" s="43">
        <f t="shared" si="1"/>
        <v>74.23682412506632</v>
      </c>
    </row>
    <row r="33" spans="1:9" x14ac:dyDescent="0.25">
      <c r="A33" s="10" t="s">
        <v>48</v>
      </c>
      <c r="B33" t="s">
        <v>49</v>
      </c>
      <c r="C33" s="76">
        <v>0.20469999999999999</v>
      </c>
      <c r="D33" s="76">
        <v>0.2044</v>
      </c>
      <c r="E33" s="76">
        <v>0.21129999999999999</v>
      </c>
      <c r="F33" s="76">
        <v>0.21809999999999999</v>
      </c>
      <c r="G33" s="76">
        <v>0.22489999999999999</v>
      </c>
      <c r="H33" s="76">
        <v>0.23039999999999999</v>
      </c>
      <c r="I33" s="77">
        <v>0.23549999999999999</v>
      </c>
    </row>
    <row r="34" spans="1:9" x14ac:dyDescent="0.25">
      <c r="A34" s="7"/>
      <c r="I34" s="8"/>
    </row>
    <row r="35" spans="1:9" x14ac:dyDescent="0.25">
      <c r="A35" s="10" t="s">
        <v>50</v>
      </c>
      <c r="B35" t="s">
        <v>51</v>
      </c>
      <c r="I35" s="8"/>
    </row>
    <row r="36" spans="1:9" x14ac:dyDescent="0.25">
      <c r="A36" s="7" t="s">
        <v>39</v>
      </c>
      <c r="C36" s="13">
        <v>1081.8051951636689</v>
      </c>
      <c r="D36" s="13">
        <v>1164.9822772012274</v>
      </c>
      <c r="E36" s="13">
        <v>980.46115512849371</v>
      </c>
      <c r="F36" s="13">
        <v>795.55231712525028</v>
      </c>
      <c r="G36" s="13">
        <v>680.53681931890469</v>
      </c>
      <c r="H36" s="13">
        <v>625.82554796258455</v>
      </c>
      <c r="I36" s="16">
        <v>531.47430235968875</v>
      </c>
    </row>
    <row r="37" spans="1:9" x14ac:dyDescent="0.25">
      <c r="A37" s="7" t="s">
        <v>52</v>
      </c>
      <c r="C37" s="13">
        <v>0</v>
      </c>
      <c r="D37" s="13">
        <v>5.4653399555888932E-4</v>
      </c>
      <c r="E37" s="13">
        <v>6.7402938239366635E-4</v>
      </c>
      <c r="F37" s="13">
        <v>7.0146925871663571E-4</v>
      </c>
      <c r="G37" s="13">
        <v>7.6861845630772098E-4</v>
      </c>
      <c r="H37" s="13">
        <v>8.1696526500791265E-4</v>
      </c>
      <c r="I37" s="16">
        <v>9.4039159327748145E-4</v>
      </c>
    </row>
    <row r="38" spans="1:9" x14ac:dyDescent="0.25">
      <c r="A38" s="7" t="s">
        <v>38</v>
      </c>
      <c r="C38" s="13">
        <v>1229.2068731026095</v>
      </c>
      <c r="D38" s="13">
        <v>1063.0313864004956</v>
      </c>
      <c r="E38" s="13">
        <v>899.14780265442459</v>
      </c>
      <c r="F38" s="13">
        <v>588.10641738530626</v>
      </c>
      <c r="G38" s="13">
        <v>516.11819580926294</v>
      </c>
      <c r="H38" s="13">
        <v>494.96851015582996</v>
      </c>
      <c r="I38" s="16">
        <v>469.97244629107126</v>
      </c>
    </row>
    <row r="39" spans="1:9" x14ac:dyDescent="0.25">
      <c r="A39" s="7" t="s">
        <v>53</v>
      </c>
      <c r="C39" s="14">
        <v>0</v>
      </c>
      <c r="D39" s="14">
        <v>1.4668062399131852E-3</v>
      </c>
      <c r="E39" s="14">
        <v>3.9250936971415617E-3</v>
      </c>
      <c r="F39" s="14">
        <v>3.8918522766390219E-3</v>
      </c>
      <c r="G39" s="14">
        <v>3.8394991987864939E-3</v>
      </c>
      <c r="H39" s="14">
        <v>4.4622524533676419E-3</v>
      </c>
      <c r="I39" s="15">
        <v>4.6395031677141643E-3</v>
      </c>
    </row>
    <row r="40" spans="1:9" x14ac:dyDescent="0.25">
      <c r="A40" s="7" t="s">
        <v>40</v>
      </c>
      <c r="C40" s="17">
        <v>806.37192681640454</v>
      </c>
      <c r="D40" s="17">
        <v>799.86903810735066</v>
      </c>
      <c r="E40" s="17">
        <v>790.61986374133255</v>
      </c>
      <c r="F40" s="17">
        <v>779.23870927543021</v>
      </c>
      <c r="G40" s="17">
        <v>779.23280528576015</v>
      </c>
      <c r="H40" s="17">
        <v>761.84786028914561</v>
      </c>
      <c r="I40" s="18">
        <v>739.00320084208067</v>
      </c>
    </row>
    <row r="41" spans="1:9" x14ac:dyDescent="0.25">
      <c r="A41" s="7" t="s">
        <v>54</v>
      </c>
      <c r="C41" s="17">
        <v>10.564860575486065</v>
      </c>
      <c r="D41" s="17">
        <v>1.6109549607929492</v>
      </c>
      <c r="E41" s="17">
        <v>2.5463673966838791</v>
      </c>
      <c r="F41" s="17">
        <v>1.0219336289104881</v>
      </c>
      <c r="G41" s="17">
        <v>1.1217920666931971</v>
      </c>
      <c r="H41" s="17">
        <v>1.0456378932997399</v>
      </c>
      <c r="I41" s="18">
        <v>0.68188706320904957</v>
      </c>
    </row>
    <row r="42" spans="1:9" x14ac:dyDescent="0.25">
      <c r="A42" s="7" t="s">
        <v>43</v>
      </c>
      <c r="C42" s="17">
        <v>284.14629005338435</v>
      </c>
      <c r="D42" s="17">
        <v>298.34397619698166</v>
      </c>
      <c r="E42" s="17">
        <v>320.4003377504813</v>
      </c>
      <c r="F42" s="17">
        <v>314.87563341931599</v>
      </c>
      <c r="G42" s="17">
        <v>304.9850447394993</v>
      </c>
      <c r="H42" s="17">
        <v>309.77156044618766</v>
      </c>
      <c r="I42" s="18">
        <v>320.5332729088949</v>
      </c>
    </row>
    <row r="43" spans="1:9" x14ac:dyDescent="0.25">
      <c r="A43" s="7" t="s">
        <v>55</v>
      </c>
      <c r="C43" s="17">
        <v>0.12846372505104081</v>
      </c>
      <c r="D43" s="17">
        <v>17.948955796374285</v>
      </c>
      <c r="E43" s="17">
        <v>88.491041071938454</v>
      </c>
      <c r="F43" s="17">
        <v>169.81817473872385</v>
      </c>
      <c r="G43" s="17">
        <v>213.25336646655731</v>
      </c>
      <c r="H43" s="17">
        <v>198.5769431120124</v>
      </c>
      <c r="I43" s="18">
        <v>228.37542012711401</v>
      </c>
    </row>
    <row r="44" spans="1:9" x14ac:dyDescent="0.25">
      <c r="A44" s="7" t="s">
        <v>56</v>
      </c>
      <c r="C44" s="17">
        <v>402.98612935482993</v>
      </c>
      <c r="D44" s="17">
        <v>520.95186501429896</v>
      </c>
      <c r="E44" s="17">
        <v>726.57637515422925</v>
      </c>
      <c r="F44" s="17">
        <v>1224.1817950275181</v>
      </c>
      <c r="G44" s="17">
        <v>1354.6009736613319</v>
      </c>
      <c r="H44" s="17">
        <v>1622.1533076870685</v>
      </c>
      <c r="I44" s="18">
        <v>1944.5628490150946</v>
      </c>
    </row>
    <row r="45" spans="1:9" x14ac:dyDescent="0.25">
      <c r="A45" s="7" t="s">
        <v>57</v>
      </c>
      <c r="C45" s="17">
        <v>169.54414736395523</v>
      </c>
      <c r="D45" s="17">
        <v>263.38901705836474</v>
      </c>
      <c r="E45" s="17">
        <v>479.69485831333878</v>
      </c>
      <c r="F45" s="17">
        <v>669.26900954884627</v>
      </c>
      <c r="G45" s="17">
        <v>923.03378795845947</v>
      </c>
      <c r="H45" s="17">
        <v>1171.3300369640147</v>
      </c>
      <c r="I45" s="18">
        <v>1640.4652206471603</v>
      </c>
    </row>
    <row r="46" spans="1:9" x14ac:dyDescent="0.25">
      <c r="A46" s="7" t="s">
        <v>44</v>
      </c>
      <c r="C46" s="17">
        <v>11.223306705189891</v>
      </c>
      <c r="D46" s="17">
        <v>11.213292194903579</v>
      </c>
      <c r="E46" s="17">
        <v>11.211287533362745</v>
      </c>
      <c r="F46" s="17">
        <v>10.125157138159143</v>
      </c>
      <c r="G46" s="17">
        <v>7.7577702397297106</v>
      </c>
      <c r="H46" s="17">
        <v>6.6532175675006329</v>
      </c>
      <c r="I46" s="18">
        <v>3.3844712294400288</v>
      </c>
    </row>
    <row r="47" spans="1:9" x14ac:dyDescent="0.25">
      <c r="A47" s="7" t="s">
        <v>45</v>
      </c>
      <c r="C47" s="17">
        <v>18.362293352198382</v>
      </c>
      <c r="D47" s="17">
        <v>16.000637843529045</v>
      </c>
      <c r="E47" s="17">
        <v>13.439308101704036</v>
      </c>
      <c r="F47" s="17">
        <v>14.079280799108895</v>
      </c>
      <c r="G47" s="17">
        <v>12.93581737024545</v>
      </c>
      <c r="H47" s="17">
        <v>12.478343366566488</v>
      </c>
      <c r="I47" s="18">
        <v>8.0030389099836103</v>
      </c>
    </row>
    <row r="48" spans="1:9" x14ac:dyDescent="0.25">
      <c r="A48" s="9" t="s">
        <v>34</v>
      </c>
      <c r="C48" s="19">
        <f>SUM(C36:C47)</f>
        <v>4014.339486212777</v>
      </c>
      <c r="D48" s="19">
        <f t="shared" ref="D48:I48" si="2">SUM(D36:D47)</f>
        <v>4157.3434141145544</v>
      </c>
      <c r="E48" s="19">
        <f t="shared" si="2"/>
        <v>4312.5929959690684</v>
      </c>
      <c r="F48" s="19">
        <f t="shared" si="2"/>
        <v>4566.2730214081048</v>
      </c>
      <c r="G48" s="19">
        <f t="shared" si="2"/>
        <v>4793.5809810340988</v>
      </c>
      <c r="H48" s="19">
        <f t="shared" si="2"/>
        <v>5204.6562446619273</v>
      </c>
      <c r="I48" s="44">
        <f t="shared" si="2"/>
        <v>5886.4616892884987</v>
      </c>
    </row>
    <row r="49" spans="1:9" x14ac:dyDescent="0.25">
      <c r="A49" s="7"/>
      <c r="I49" s="8"/>
    </row>
    <row r="50" spans="1:9" x14ac:dyDescent="0.25">
      <c r="A50" s="10" t="s">
        <v>58</v>
      </c>
      <c r="B50" t="s">
        <v>59</v>
      </c>
      <c r="I50" s="8"/>
    </row>
    <row r="51" spans="1:9" x14ac:dyDescent="0.25">
      <c r="A51" s="7" t="s">
        <v>39</v>
      </c>
      <c r="C51" s="13">
        <v>205.48228090000006</v>
      </c>
      <c r="D51" s="13">
        <v>176.14702134999987</v>
      </c>
      <c r="E51" s="13">
        <v>149.13840739999992</v>
      </c>
      <c r="F51" s="13">
        <v>136.59842885000006</v>
      </c>
      <c r="G51" s="13">
        <v>128.71689488999996</v>
      </c>
      <c r="H51" s="13">
        <v>124.83403422999997</v>
      </c>
      <c r="I51" s="16">
        <v>110.31706404000005</v>
      </c>
    </row>
    <row r="52" spans="1:9" x14ac:dyDescent="0.25">
      <c r="A52" s="7" t="s">
        <v>52</v>
      </c>
      <c r="C52" s="14">
        <v>0</v>
      </c>
      <c r="D52" s="14">
        <v>2.2610999999999999E-4</v>
      </c>
      <c r="E52" s="14">
        <v>3.3842999999999997E-4</v>
      </c>
      <c r="F52" s="14">
        <v>3.7651000000000009E-4</v>
      </c>
      <c r="G52" s="14">
        <v>4.2004999999999994E-4</v>
      </c>
      <c r="H52" s="14">
        <v>4.7816999999999998E-4</v>
      </c>
      <c r="I52" s="15">
        <v>5.7171000000000001E-4</v>
      </c>
    </row>
    <row r="53" spans="1:9" x14ac:dyDescent="0.25">
      <c r="A53" s="7" t="s">
        <v>60</v>
      </c>
      <c r="C53" s="14">
        <v>500.73001402000011</v>
      </c>
      <c r="D53" s="14">
        <v>481.43592510000019</v>
      </c>
      <c r="E53" s="14">
        <v>470.76186035000023</v>
      </c>
      <c r="F53" s="14">
        <v>444.97989735999971</v>
      </c>
      <c r="G53" s="14">
        <v>436.97802431000008</v>
      </c>
      <c r="H53" s="14">
        <v>428.74768841999975</v>
      </c>
      <c r="I53" s="15">
        <v>432.86370979999981</v>
      </c>
    </row>
    <row r="54" spans="1:9" x14ac:dyDescent="0.25">
      <c r="A54" s="7" t="s">
        <v>53</v>
      </c>
      <c r="C54" s="14">
        <v>0</v>
      </c>
      <c r="D54" s="14">
        <v>5.187700000000001E-4</v>
      </c>
      <c r="E54" s="14">
        <v>1.5090800000000001E-3</v>
      </c>
      <c r="F54" s="14">
        <v>1.6411300000000002E-3</v>
      </c>
      <c r="G54" s="14">
        <v>1.7748699999999996E-3</v>
      </c>
      <c r="H54" s="14">
        <v>1.9866100000000002E-3</v>
      </c>
      <c r="I54" s="15">
        <v>2.3604299999999993E-3</v>
      </c>
    </row>
    <row r="55" spans="1:9" x14ac:dyDescent="0.25">
      <c r="A55" s="7" t="s">
        <v>40</v>
      </c>
      <c r="C55" s="14">
        <v>96.645000080000017</v>
      </c>
      <c r="D55" s="14">
        <v>95.90399883000002</v>
      </c>
      <c r="E55" s="14">
        <v>94.786133780000014</v>
      </c>
      <c r="F55" s="14">
        <v>93.398635839999983</v>
      </c>
      <c r="G55" s="14">
        <v>93.398690370000011</v>
      </c>
      <c r="H55" s="14">
        <v>91.343908190000008</v>
      </c>
      <c r="I55" s="15">
        <v>88.633972619999966</v>
      </c>
    </row>
    <row r="56" spans="1:9" x14ac:dyDescent="0.25">
      <c r="A56" s="7" t="s">
        <v>43</v>
      </c>
      <c r="C56" s="14">
        <v>78.894711019999974</v>
      </c>
      <c r="D56" s="14">
        <v>78.938712010000003</v>
      </c>
      <c r="E56" s="14">
        <v>82.369712710000002</v>
      </c>
      <c r="F56" s="14">
        <v>82.696712640000015</v>
      </c>
      <c r="G56" s="14">
        <v>83.159711040000019</v>
      </c>
      <c r="H56" s="14">
        <v>83.468707270000024</v>
      </c>
      <c r="I56" s="15">
        <v>84.119696899999994</v>
      </c>
    </row>
    <row r="57" spans="1:9" x14ac:dyDescent="0.25">
      <c r="A57" s="7" t="s">
        <v>55</v>
      </c>
      <c r="C57" s="14">
        <v>4.1000139999999997E-2</v>
      </c>
      <c r="D57" s="14">
        <v>5.5460001499999994</v>
      </c>
      <c r="E57" s="14">
        <v>24.280000210000001</v>
      </c>
      <c r="F57" s="14">
        <v>37.565015919999993</v>
      </c>
      <c r="G57" s="14">
        <v>51.167022529999898</v>
      </c>
      <c r="H57" s="14">
        <v>58.785025979999986</v>
      </c>
      <c r="I57" s="15">
        <v>59.606068319999977</v>
      </c>
    </row>
    <row r="58" spans="1:9" x14ac:dyDescent="0.25">
      <c r="A58" s="7" t="s">
        <v>56</v>
      </c>
      <c r="C58" s="14">
        <v>132.38496336999998</v>
      </c>
      <c r="D58" s="14">
        <v>162.66173658</v>
      </c>
      <c r="E58" s="14">
        <v>230.05432085000001</v>
      </c>
      <c r="F58" s="14">
        <v>323.28950171999986</v>
      </c>
      <c r="G58" s="14">
        <v>374.66039606999982</v>
      </c>
      <c r="H58" s="14">
        <v>440.22479587999982</v>
      </c>
      <c r="I58" s="15">
        <v>523.90359737000017</v>
      </c>
    </row>
    <row r="59" spans="1:9" x14ac:dyDescent="0.25">
      <c r="A59" s="7" t="s">
        <v>57</v>
      </c>
      <c r="C59" s="14">
        <v>93.613735519999963</v>
      </c>
      <c r="D59" s="14">
        <v>126.88193617000002</v>
      </c>
      <c r="E59" s="14">
        <v>214.95498885999993</v>
      </c>
      <c r="F59" s="14">
        <v>286.5715106200002</v>
      </c>
      <c r="G59" s="14">
        <v>396.47712113999961</v>
      </c>
      <c r="H59" s="14">
        <v>507.85289021999938</v>
      </c>
      <c r="I59" s="15">
        <v>685.87444137999921</v>
      </c>
    </row>
    <row r="60" spans="1:9" x14ac:dyDescent="0.25">
      <c r="A60" s="7" t="s">
        <v>44</v>
      </c>
      <c r="C60" s="14">
        <v>2.5680002000000002</v>
      </c>
      <c r="D60" s="14">
        <v>2.5680001099999998</v>
      </c>
      <c r="E60" s="14">
        <v>2.5679998300000002</v>
      </c>
      <c r="F60" s="14">
        <v>2.3299991699999998</v>
      </c>
      <c r="G60" s="14">
        <v>1.8139921999999999</v>
      </c>
      <c r="H60" s="14">
        <v>1.5709972799999998</v>
      </c>
      <c r="I60" s="15">
        <v>0.78399962999999995</v>
      </c>
    </row>
    <row r="61" spans="1:9" x14ac:dyDescent="0.25">
      <c r="A61" s="7" t="s">
        <v>45</v>
      </c>
      <c r="C61" s="14">
        <v>3.1255197299999997</v>
      </c>
      <c r="D61" s="14">
        <v>2.8895198599999996</v>
      </c>
      <c r="E61" s="14">
        <v>2.7365199799999997</v>
      </c>
      <c r="F61" s="14">
        <v>2.7365201399999997</v>
      </c>
      <c r="G61" s="14">
        <v>2.7365202899999992</v>
      </c>
      <c r="H61" s="14">
        <v>2.5325175500000001</v>
      </c>
      <c r="I61" s="15">
        <v>1.6836608400000002</v>
      </c>
    </row>
    <row r="62" spans="1:9" x14ac:dyDescent="0.25">
      <c r="A62" s="7" t="s">
        <v>61</v>
      </c>
      <c r="C62" s="14">
        <v>4.5685239600000003</v>
      </c>
      <c r="D62" s="14">
        <v>8.7113908500000008</v>
      </c>
      <c r="E62" s="14">
        <v>27.146163409999989</v>
      </c>
      <c r="F62" s="14">
        <v>54.447559600000012</v>
      </c>
      <c r="G62" s="14">
        <v>79.298320980000014</v>
      </c>
      <c r="H62" s="14">
        <v>105.26095349999999</v>
      </c>
      <c r="I62" s="15">
        <v>187.26843634999994</v>
      </c>
    </row>
    <row r="63" spans="1:9" x14ac:dyDescent="0.25">
      <c r="A63" s="9" t="s">
        <v>34</v>
      </c>
      <c r="C63" s="19">
        <f t="shared" ref="C63:I63" si="3">SUM(C51:C62)</f>
        <v>1118.0537489399999</v>
      </c>
      <c r="D63" s="19">
        <f t="shared" si="3"/>
        <v>1141.6849858900002</v>
      </c>
      <c r="E63" s="19">
        <f t="shared" si="3"/>
        <v>1298.7979548900003</v>
      </c>
      <c r="F63" s="19">
        <f t="shared" si="3"/>
        <v>1464.6157995000001</v>
      </c>
      <c r="G63" s="19">
        <f t="shared" si="3"/>
        <v>1648.4088887399996</v>
      </c>
      <c r="H63" s="19">
        <f t="shared" si="3"/>
        <v>1844.6239832999988</v>
      </c>
      <c r="I63" s="44">
        <f t="shared" si="3"/>
        <v>2175.0575793899989</v>
      </c>
    </row>
    <row r="64" spans="1:9" x14ac:dyDescent="0.25">
      <c r="A64" s="7"/>
      <c r="I64" s="8"/>
    </row>
    <row r="65" spans="1:9" x14ac:dyDescent="0.25">
      <c r="A65" s="35" t="s">
        <v>62</v>
      </c>
      <c r="B65" t="s">
        <v>51</v>
      </c>
      <c r="I65" s="8"/>
    </row>
    <row r="66" spans="1:9" x14ac:dyDescent="0.25">
      <c r="A66" s="40" t="s">
        <v>63</v>
      </c>
      <c r="C66" s="26">
        <v>2851.92735797765</v>
      </c>
      <c r="D66" s="26">
        <v>2886.7616984941492</v>
      </c>
      <c r="E66" s="26">
        <v>2979.4241977268866</v>
      </c>
      <c r="F66" s="26">
        <v>3120.3086326588427</v>
      </c>
      <c r="G66" s="26">
        <v>3190.1987694417212</v>
      </c>
      <c r="H66" s="26">
        <v>3331.6252656553384</v>
      </c>
      <c r="I66" s="27">
        <v>3541.9796962023615</v>
      </c>
    </row>
    <row r="67" spans="1:9" x14ac:dyDescent="0.25">
      <c r="A67" s="40" t="s">
        <v>29</v>
      </c>
      <c r="C67" s="26">
        <v>952.20398639025802</v>
      </c>
      <c r="D67" s="26">
        <v>1018.0826444888797</v>
      </c>
      <c r="E67" s="26">
        <v>1044.7552255551668</v>
      </c>
      <c r="F67" s="26">
        <v>1073.3239567137118</v>
      </c>
      <c r="G67" s="26">
        <v>1103.6923178754771</v>
      </c>
      <c r="H67" s="26">
        <v>1147.3545620968068</v>
      </c>
      <c r="I67" s="27">
        <v>1196.0341995143494</v>
      </c>
    </row>
    <row r="68" spans="1:9" x14ac:dyDescent="0.25">
      <c r="A68" s="40" t="s">
        <v>64</v>
      </c>
      <c r="C68" s="26">
        <v>10.136173576323413</v>
      </c>
      <c r="D68" s="26">
        <v>30.18794053807455</v>
      </c>
      <c r="E68" s="26">
        <v>53.885360879995034</v>
      </c>
      <c r="F68" s="26">
        <v>77.535898052469932</v>
      </c>
      <c r="G68" s="26">
        <v>99.070884228210019</v>
      </c>
      <c r="H68" s="26">
        <v>120.654837373775</v>
      </c>
      <c r="I68" s="27">
        <v>144.93436201045151</v>
      </c>
    </row>
    <row r="69" spans="1:9" x14ac:dyDescent="0.25">
      <c r="A69" s="40" t="s">
        <v>65</v>
      </c>
      <c r="C69" s="26">
        <v>5.8174488129998831</v>
      </c>
      <c r="D69" s="26">
        <v>7.6363459688144557</v>
      </c>
      <c r="E69" s="26">
        <v>8.8098460538279628</v>
      </c>
      <c r="F69" s="26">
        <v>9.6725748797366098</v>
      </c>
      <c r="G69" s="26">
        <v>10.407992024319247</v>
      </c>
      <c r="H69" s="26">
        <v>11.217147164720929</v>
      </c>
      <c r="I69" s="27">
        <v>12.172498214200493</v>
      </c>
    </row>
    <row r="70" spans="1:9" x14ac:dyDescent="0.25">
      <c r="A70" s="40" t="s">
        <v>66</v>
      </c>
      <c r="C70" s="26">
        <v>0</v>
      </c>
      <c r="D70" s="26">
        <v>0.2392713515252235</v>
      </c>
      <c r="E70" s="26">
        <v>4.1246650682923596</v>
      </c>
      <c r="F70" s="26">
        <v>32.503207379819948</v>
      </c>
      <c r="G70" s="26">
        <v>98.552413285202974</v>
      </c>
      <c r="H70" s="26">
        <v>266.87559912151158</v>
      </c>
      <c r="I70" s="27">
        <v>600.51933564178455</v>
      </c>
    </row>
    <row r="71" spans="1:9" x14ac:dyDescent="0.25">
      <c r="A71" s="40" t="s">
        <v>67</v>
      </c>
      <c r="C71" s="26">
        <v>0</v>
      </c>
      <c r="D71" s="26">
        <v>2.6270539650599276</v>
      </c>
      <c r="E71" s="26">
        <v>3.6427102151118453</v>
      </c>
      <c r="F71" s="26">
        <v>7.3986436274895908</v>
      </c>
      <c r="G71" s="26">
        <v>17.523771572816997</v>
      </c>
      <c r="H71" s="26">
        <v>24.771375456224924</v>
      </c>
      <c r="I71" s="27">
        <v>38.665306375426674</v>
      </c>
    </row>
    <row r="72" spans="1:9" x14ac:dyDescent="0.25">
      <c r="A72" s="40" t="s">
        <v>68</v>
      </c>
      <c r="C72" s="26">
        <v>0</v>
      </c>
      <c r="D72" s="26">
        <v>1.83977820010322E-2</v>
      </c>
      <c r="E72" s="26">
        <v>2.0840577331181363E-2</v>
      </c>
      <c r="F72" s="26">
        <v>6.6615303712239796E-2</v>
      </c>
      <c r="G72" s="26">
        <v>4.9309460220438561</v>
      </c>
      <c r="H72" s="26">
        <v>6.7919262555916227</v>
      </c>
      <c r="I72" s="27">
        <v>9.2872545365939416</v>
      </c>
    </row>
    <row r="73" spans="1:9" x14ac:dyDescent="0.25">
      <c r="A73" s="40" t="s">
        <v>69</v>
      </c>
      <c r="C73" s="26">
        <v>0</v>
      </c>
      <c r="D73" s="26">
        <v>1.5500078019080793E-5</v>
      </c>
      <c r="E73" s="26">
        <v>1.5339144554941751E-5</v>
      </c>
      <c r="F73" s="26">
        <v>2.1540443987367193E-5</v>
      </c>
      <c r="G73" s="26">
        <v>2.0986898934317597E-5</v>
      </c>
      <c r="H73" s="26">
        <v>2.8485885396924471E-5</v>
      </c>
      <c r="I73" s="27">
        <v>3.9906897919752705E-5</v>
      </c>
    </row>
    <row r="74" spans="1:9" s="38" customFormat="1" x14ac:dyDescent="0.25">
      <c r="A74" s="41" t="s">
        <v>34</v>
      </c>
      <c r="C74" s="28">
        <f t="shared" ref="C74:I74" si="4">SUM(C66:C73)</f>
        <v>3820.0849667572315</v>
      </c>
      <c r="D74" s="28">
        <f t="shared" si="4"/>
        <v>3945.5533680885824</v>
      </c>
      <c r="E74" s="28">
        <f t="shared" si="4"/>
        <v>4094.6628614157567</v>
      </c>
      <c r="F74" s="28">
        <f t="shared" si="4"/>
        <v>4320.8095501562266</v>
      </c>
      <c r="G74" s="28">
        <f t="shared" si="4"/>
        <v>4524.3771154366905</v>
      </c>
      <c r="H74" s="28">
        <f t="shared" si="4"/>
        <v>4909.2907416098533</v>
      </c>
      <c r="I74" s="31">
        <f t="shared" si="4"/>
        <v>5543.5926924020659</v>
      </c>
    </row>
    <row r="75" spans="1:9" x14ac:dyDescent="0.25">
      <c r="A75" s="7"/>
      <c r="I75" s="8"/>
    </row>
    <row r="76" spans="1:9" x14ac:dyDescent="0.25">
      <c r="A76" s="10" t="s">
        <v>70</v>
      </c>
      <c r="B76" t="s">
        <v>36</v>
      </c>
      <c r="I76" s="8"/>
    </row>
    <row r="77" spans="1:9" x14ac:dyDescent="0.25">
      <c r="A77" s="7" t="s">
        <v>71</v>
      </c>
      <c r="C77" s="36">
        <v>15.261042871524525</v>
      </c>
      <c r="D77" s="36">
        <v>15.300634277714279</v>
      </c>
      <c r="E77" s="36">
        <v>14.213573841817112</v>
      </c>
      <c r="F77" s="36">
        <v>13.615251435844257</v>
      </c>
      <c r="G77" s="36">
        <v>13.381644096270145</v>
      </c>
      <c r="H77" s="36">
        <v>13.561542964795942</v>
      </c>
      <c r="I77" s="37">
        <v>14.03453165355994</v>
      </c>
    </row>
    <row r="78" spans="1:9" x14ac:dyDescent="0.25">
      <c r="A78" s="7" t="s">
        <v>72</v>
      </c>
      <c r="C78" s="36">
        <v>8.2595010064593932</v>
      </c>
      <c r="D78" s="36">
        <v>8.2897731948626312</v>
      </c>
      <c r="E78" s="36">
        <v>7.9364356508646114</v>
      </c>
      <c r="F78" s="36">
        <v>7.6248796949565651</v>
      </c>
      <c r="G78" s="36">
        <v>7.4910105287368038</v>
      </c>
      <c r="H78" s="36">
        <v>7.5227705200038848</v>
      </c>
      <c r="I78" s="37">
        <v>7.5554910163901949</v>
      </c>
    </row>
    <row r="79" spans="1:9" x14ac:dyDescent="0.25">
      <c r="A79" s="7" t="s">
        <v>73</v>
      </c>
      <c r="C79" s="36">
        <v>2.6757418462969733</v>
      </c>
      <c r="D79" s="36">
        <v>3.4964557525664377</v>
      </c>
      <c r="E79" s="36">
        <v>3.730435268703387</v>
      </c>
      <c r="F79" s="36">
        <v>3.8916632178063413</v>
      </c>
      <c r="G79" s="36">
        <v>4.1043687130823008</v>
      </c>
      <c r="H79" s="36">
        <v>4.3383853064953444</v>
      </c>
      <c r="I79" s="37">
        <v>4.5970656457944106</v>
      </c>
    </row>
    <row r="80" spans="1:9" s="38" customFormat="1" x14ac:dyDescent="0.25">
      <c r="A80" s="9" t="s">
        <v>34</v>
      </c>
      <c r="C80" s="39">
        <f>SUM(C77:C79)</f>
        <v>26.196285724280891</v>
      </c>
      <c r="D80" s="39">
        <f t="shared" ref="D80:I80" si="5">SUM(D77:D79)</f>
        <v>27.086863225143347</v>
      </c>
      <c r="E80" s="39">
        <f t="shared" si="5"/>
        <v>25.880444761385114</v>
      </c>
      <c r="F80" s="39">
        <f t="shared" si="5"/>
        <v>25.131794348607166</v>
      </c>
      <c r="G80" s="39">
        <f t="shared" si="5"/>
        <v>24.97702333808925</v>
      </c>
      <c r="H80" s="39">
        <f t="shared" si="5"/>
        <v>25.422698791295172</v>
      </c>
      <c r="I80" s="45">
        <f t="shared" si="5"/>
        <v>26.187088315744546</v>
      </c>
    </row>
    <row r="81" spans="1:9" s="38" customFormat="1" x14ac:dyDescent="0.25">
      <c r="A81" s="9"/>
      <c r="C81" s="39"/>
      <c r="D81" s="39"/>
      <c r="E81" s="39"/>
      <c r="F81" s="39"/>
      <c r="G81" s="39"/>
      <c r="H81" s="39"/>
      <c r="I81" s="45"/>
    </row>
    <row r="82" spans="1:9" x14ac:dyDescent="0.25">
      <c r="A82" s="10" t="s">
        <v>74</v>
      </c>
      <c r="B82" t="s">
        <v>75</v>
      </c>
      <c r="I82" s="8"/>
    </row>
    <row r="83" spans="1:9" x14ac:dyDescent="0.25">
      <c r="A83" s="7" t="s">
        <v>76</v>
      </c>
      <c r="C83" t="s">
        <v>77</v>
      </c>
      <c r="D83" s="17">
        <f>SUM(D84:D85)</f>
        <v>8.7354456866537511</v>
      </c>
      <c r="E83" s="17">
        <f t="shared" ref="E83:I83" si="6">SUM(E84:E85)</f>
        <v>11.973011187048218</v>
      </c>
      <c r="F83" s="17">
        <f t="shared" si="6"/>
        <v>13.618883908413164</v>
      </c>
      <c r="G83" s="17">
        <f t="shared" si="6"/>
        <v>14.583031092800521</v>
      </c>
      <c r="H83" s="17">
        <f t="shared" si="6"/>
        <v>14.536597237592828</v>
      </c>
      <c r="I83" s="18">
        <f t="shared" si="6"/>
        <v>11.201935231571859</v>
      </c>
    </row>
    <row r="84" spans="1:9" x14ac:dyDescent="0.25">
      <c r="A84" s="7" t="s">
        <v>78</v>
      </c>
      <c r="C84" t="s">
        <v>77</v>
      </c>
      <c r="D84" s="17">
        <v>2.0159468508211198E-7</v>
      </c>
      <c r="E84" s="17">
        <v>0.20655541355637899</v>
      </c>
      <c r="F84" s="17">
        <v>0.36469560267316375</v>
      </c>
      <c r="G84" s="17">
        <v>1.178266608744706</v>
      </c>
      <c r="H84" s="17">
        <v>4.6205503694444072</v>
      </c>
      <c r="I84" s="18">
        <v>9.5660648469718588</v>
      </c>
    </row>
    <row r="85" spans="1:9" x14ac:dyDescent="0.25">
      <c r="A85" s="7" t="s">
        <v>79</v>
      </c>
      <c r="C85" t="s">
        <v>77</v>
      </c>
      <c r="D85" s="17">
        <v>8.7354454850590653</v>
      </c>
      <c r="E85" s="17">
        <v>11.76645577349184</v>
      </c>
      <c r="F85" s="17">
        <v>13.25418830574</v>
      </c>
      <c r="G85" s="17">
        <v>13.404764484055814</v>
      </c>
      <c r="H85" s="17">
        <v>9.9160468681484204</v>
      </c>
      <c r="I85" s="18">
        <v>1.6358703846</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7.2915560343170949</v>
      </c>
      <c r="E88" s="26">
        <v>10.262400661997187</v>
      </c>
      <c r="F88" s="26">
        <v>11.2716708912741</v>
      </c>
      <c r="G88" s="26">
        <v>11.756818951643117</v>
      </c>
      <c r="H88" s="26">
        <v>11.464835347270192</v>
      </c>
      <c r="I88" s="27">
        <v>9.361634869791482</v>
      </c>
    </row>
    <row r="89" spans="1:9" x14ac:dyDescent="0.25">
      <c r="A89" s="7" t="s">
        <v>82</v>
      </c>
      <c r="C89" t="s">
        <v>77</v>
      </c>
      <c r="D89" s="26">
        <v>4.5833007299151947E-4</v>
      </c>
      <c r="E89" s="26">
        <v>5.6463399017593933E-4</v>
      </c>
      <c r="F89" s="26">
        <v>5.8469453432875992E-4</v>
      </c>
      <c r="G89" s="26">
        <v>6.4568922881900895E-4</v>
      </c>
      <c r="H89" s="26">
        <v>6.881873227302164E-4</v>
      </c>
      <c r="I89" s="27">
        <v>7.8306789446884787E-4</v>
      </c>
    </row>
    <row r="90" spans="1:9" x14ac:dyDescent="0.25">
      <c r="A90" s="7" t="s">
        <v>83</v>
      </c>
      <c r="C90" t="s">
        <v>77</v>
      </c>
      <c r="D90" s="14">
        <v>4.6534409835284651E-4</v>
      </c>
      <c r="E90" s="14">
        <v>1.3269575338256318E-3</v>
      </c>
      <c r="F90" s="14">
        <v>1.3079735361591579E-3</v>
      </c>
      <c r="G90" s="14">
        <v>1.2976596661905956E-3</v>
      </c>
      <c r="H90" s="14">
        <v>1.5096758808597639E-3</v>
      </c>
      <c r="I90" s="15">
        <v>1.5554588868859471E-3</v>
      </c>
    </row>
    <row r="91" spans="1:9" x14ac:dyDescent="0.25">
      <c r="A91" s="7" t="s">
        <v>84</v>
      </c>
      <c r="C91" t="s">
        <v>77</v>
      </c>
      <c r="D91">
        <v>0</v>
      </c>
      <c r="E91">
        <v>0</v>
      </c>
      <c r="F91">
        <v>0</v>
      </c>
      <c r="G91">
        <v>0</v>
      </c>
      <c r="H91">
        <v>0</v>
      </c>
      <c r="I91" s="8">
        <v>0</v>
      </c>
    </row>
    <row r="92" spans="1:9" x14ac:dyDescent="0.25">
      <c r="A92" s="7" t="s">
        <v>85</v>
      </c>
      <c r="C92" t="s">
        <v>77</v>
      </c>
      <c r="D92">
        <v>0</v>
      </c>
      <c r="E92">
        <v>0</v>
      </c>
      <c r="F92">
        <v>0</v>
      </c>
      <c r="G92">
        <v>0</v>
      </c>
      <c r="H92">
        <v>0</v>
      </c>
      <c r="I92" s="8">
        <v>0</v>
      </c>
    </row>
    <row r="93" spans="1:9" x14ac:dyDescent="0.25">
      <c r="A93" s="7" t="s">
        <v>86</v>
      </c>
      <c r="C93" t="s">
        <v>77</v>
      </c>
      <c r="D93" s="26">
        <v>1.4459942129990118</v>
      </c>
      <c r="E93" s="26">
        <v>1.6989700165893229</v>
      </c>
      <c r="F93" s="26">
        <v>2.2155309379678036</v>
      </c>
      <c r="G93" s="26">
        <v>2.7573589364711593</v>
      </c>
      <c r="H93" s="26">
        <v>3.0361040335251182</v>
      </c>
      <c r="I93" s="27">
        <v>1.6330966743108484</v>
      </c>
    </row>
    <row r="94" spans="1:9" x14ac:dyDescent="0.25">
      <c r="A94" s="7" t="s">
        <v>87</v>
      </c>
      <c r="C94" t="s">
        <v>77</v>
      </c>
      <c r="D94" s="26">
        <v>2.0663159297907705E-5</v>
      </c>
      <c r="E94" s="26">
        <v>2.1511677806191993E-5</v>
      </c>
      <c r="F94" s="26">
        <v>2.9033483159898366E-5</v>
      </c>
      <c r="G94" s="26">
        <v>3.0173162752664275E-5</v>
      </c>
      <c r="H94" s="26">
        <v>3.8416766518163747E-5</v>
      </c>
      <c r="I94" s="27">
        <v>4.3052013382078676E-5</v>
      </c>
    </row>
    <row r="95" spans="1:9" x14ac:dyDescent="0.25">
      <c r="A95" s="9" t="s">
        <v>34</v>
      </c>
      <c r="C95" t="s">
        <v>77</v>
      </c>
      <c r="D95" s="28">
        <f>SUM(D88:D94)</f>
        <v>8.7384945846467481</v>
      </c>
      <c r="E95" s="28">
        <f t="shared" ref="E95:I95" si="7">SUM(E88:E94)</f>
        <v>11.963283781788318</v>
      </c>
      <c r="F95" s="28">
        <f t="shared" si="7"/>
        <v>13.489123530795553</v>
      </c>
      <c r="G95" s="28">
        <f t="shared" si="7"/>
        <v>14.516151410172039</v>
      </c>
      <c r="H95" s="28">
        <f t="shared" si="7"/>
        <v>14.503175660765418</v>
      </c>
      <c r="I95" s="31">
        <f t="shared" si="7"/>
        <v>10.997113122897067</v>
      </c>
    </row>
    <row r="96" spans="1:9" x14ac:dyDescent="0.25">
      <c r="I96" s="8"/>
    </row>
    <row r="97" spans="1:9" x14ac:dyDescent="0.25">
      <c r="A97" s="10" t="s">
        <v>88</v>
      </c>
      <c r="B97" t="s">
        <v>89</v>
      </c>
      <c r="D97" s="28"/>
      <c r="E97" s="28"/>
      <c r="F97" s="28"/>
      <c r="G97" s="28"/>
      <c r="H97" s="28"/>
      <c r="I97" s="31"/>
    </row>
    <row r="98" spans="1:9" x14ac:dyDescent="0.25">
      <c r="A98" s="7" t="s">
        <v>90</v>
      </c>
      <c r="C98" s="26">
        <v>0</v>
      </c>
      <c r="D98" s="26">
        <v>0.52874318035645862</v>
      </c>
      <c r="E98" s="26">
        <v>9.7638319302930814</v>
      </c>
      <c r="F98" s="26">
        <v>77.096668101778477</v>
      </c>
      <c r="G98" s="26">
        <v>245.22830064079039</v>
      </c>
      <c r="H98" s="26">
        <v>670.47430771382813</v>
      </c>
      <c r="I98" s="27">
        <v>1513.8030392256985</v>
      </c>
    </row>
    <row r="99" spans="1:9" x14ac:dyDescent="0.25">
      <c r="A99" s="7" t="s">
        <v>91</v>
      </c>
      <c r="C99" s="26">
        <v>0</v>
      </c>
      <c r="D99" s="26">
        <v>7.5828169160293594E-5</v>
      </c>
      <c r="E99" s="26">
        <v>1.1049865499528251E-4</v>
      </c>
      <c r="F99" s="26">
        <v>1.407509560427449E-4</v>
      </c>
      <c r="G99" s="26">
        <v>1.6133667686204535E-4</v>
      </c>
      <c r="H99" s="26">
        <v>1.9702633224607952E-4</v>
      </c>
      <c r="I99" s="27">
        <v>2.1306782486293896E-4</v>
      </c>
    </row>
    <row r="100" spans="1:9" x14ac:dyDescent="0.25">
      <c r="A100" s="7" t="s">
        <v>92</v>
      </c>
      <c r="C100" s="26">
        <v>0</v>
      </c>
      <c r="D100" s="26">
        <v>23.094609859183475</v>
      </c>
      <c r="E100" s="26">
        <v>27.124180948438955</v>
      </c>
      <c r="F100" s="26">
        <v>35.382780673872873</v>
      </c>
      <c r="G100" s="26">
        <v>44.043142122715025</v>
      </c>
      <c r="H100" s="26">
        <v>48.451353763080583</v>
      </c>
      <c r="I100" s="27">
        <v>26.081216244538918</v>
      </c>
    </row>
    <row r="101" spans="1:9" x14ac:dyDescent="0.25">
      <c r="A101" s="7" t="s">
        <v>93</v>
      </c>
      <c r="C101" s="26">
        <v>1246.1488912593977</v>
      </c>
      <c r="D101" s="26">
        <v>1262.2335775179806</v>
      </c>
      <c r="E101" s="26">
        <v>1279.9044516264407</v>
      </c>
      <c r="F101" s="26">
        <v>1284.3889074023059</v>
      </c>
      <c r="G101" s="26">
        <v>1286.6915053711527</v>
      </c>
      <c r="H101" s="26">
        <v>1279.2138816605227</v>
      </c>
      <c r="I101" s="27">
        <v>1264.6844795140992</v>
      </c>
    </row>
    <row r="102" spans="1:9" x14ac:dyDescent="0.25">
      <c r="A102" s="9" t="s">
        <v>34</v>
      </c>
      <c r="C102" s="28">
        <v>1246.1488912593977</v>
      </c>
      <c r="D102" s="28">
        <v>1285.8570063856896</v>
      </c>
      <c r="E102" s="28">
        <v>1316.7925750038278</v>
      </c>
      <c r="F102" s="28">
        <v>1396.8684969289134</v>
      </c>
      <c r="G102" s="28">
        <v>1575.963109471335</v>
      </c>
      <c r="H102" s="28">
        <v>1998.1397401637637</v>
      </c>
      <c r="I102" s="31">
        <v>2804.5689480521614</v>
      </c>
    </row>
    <row r="103" spans="1:9" x14ac:dyDescent="0.25">
      <c r="A103" s="9"/>
      <c r="C103" s="26"/>
      <c r="D103" s="28"/>
      <c r="E103" s="28"/>
      <c r="F103" s="28"/>
      <c r="G103" s="28"/>
      <c r="H103" s="28"/>
      <c r="I103" s="31"/>
    </row>
    <row r="104" spans="1:9" x14ac:dyDescent="0.25">
      <c r="A104" s="10" t="s">
        <v>94</v>
      </c>
      <c r="B104" t="s">
        <v>89</v>
      </c>
      <c r="C104" s="26"/>
      <c r="D104" s="28"/>
      <c r="E104" s="28"/>
      <c r="F104" s="28"/>
      <c r="G104" s="28"/>
      <c r="H104" s="28"/>
      <c r="I104" s="31"/>
    </row>
    <row r="105" spans="1:9" x14ac:dyDescent="0.25">
      <c r="A105" s="7" t="s">
        <v>95</v>
      </c>
      <c r="C105" s="26">
        <v>0</v>
      </c>
      <c r="D105" s="26">
        <v>4.3742392759151198E-6</v>
      </c>
      <c r="E105" s="26">
        <v>4.4818780924863528</v>
      </c>
      <c r="F105" s="26">
        <v>7.9132335672278096</v>
      </c>
      <c r="G105" s="26">
        <v>25.566249801531765</v>
      </c>
      <c r="H105" s="26">
        <v>100.257568269399</v>
      </c>
      <c r="I105" s="27">
        <v>207.5662686867542</v>
      </c>
    </row>
    <row r="106" spans="1:9" x14ac:dyDescent="0.25">
      <c r="A106" s="7" t="s">
        <v>96</v>
      </c>
      <c r="C106" s="26">
        <v>0</v>
      </c>
      <c r="D106" s="26">
        <v>0</v>
      </c>
      <c r="E106" s="26">
        <v>2.1679578835489533E-2</v>
      </c>
      <c r="F106" s="26">
        <v>3.8964953902347415E-3</v>
      </c>
      <c r="G106" s="26">
        <v>1.122776657414927E-2</v>
      </c>
      <c r="H106" s="26">
        <v>7.6857005509824734E-3</v>
      </c>
      <c r="I106" s="27">
        <v>3.3895276671097908E-2</v>
      </c>
    </row>
    <row r="107" spans="1:9" x14ac:dyDescent="0.25">
      <c r="A107" s="7" t="s">
        <v>97</v>
      </c>
      <c r="C107" s="26">
        <v>0</v>
      </c>
      <c r="D107" s="26">
        <v>5.3849359762372477E-3</v>
      </c>
      <c r="E107" s="26">
        <v>1.4045778437338419E-2</v>
      </c>
      <c r="F107" s="26">
        <v>1.4013242025842495E-2</v>
      </c>
      <c r="G107" s="26">
        <v>2.5602854695175821E-2</v>
      </c>
      <c r="H107" s="26">
        <v>3.1871923149929586E-2</v>
      </c>
      <c r="I107" s="27">
        <v>6.9869510197197573E-2</v>
      </c>
    </row>
    <row r="108" spans="1:9" x14ac:dyDescent="0.25">
      <c r="A108" s="7" t="s">
        <v>98</v>
      </c>
      <c r="C108" s="26">
        <v>0</v>
      </c>
      <c r="D108" s="26">
        <v>8.6819546195822611E-4</v>
      </c>
      <c r="E108" s="26">
        <v>4.5246192110665362</v>
      </c>
      <c r="F108" s="26">
        <v>57.931343029442345</v>
      </c>
      <c r="G108" s="26">
        <v>192.74596803268125</v>
      </c>
      <c r="H108" s="26">
        <v>515.71383891544656</v>
      </c>
      <c r="I108" s="27">
        <v>1202.4068906915609</v>
      </c>
    </row>
    <row r="109" spans="1:9" x14ac:dyDescent="0.25">
      <c r="A109" s="7" t="s">
        <v>99</v>
      </c>
      <c r="C109" s="26">
        <v>0</v>
      </c>
      <c r="D109" s="26">
        <v>0.31065318753167703</v>
      </c>
      <c r="E109" s="26">
        <v>0.72583365356975971</v>
      </c>
      <c r="F109" s="26">
        <v>0</v>
      </c>
      <c r="G109" s="26">
        <v>0.38437019821749985</v>
      </c>
      <c r="H109" s="26">
        <v>0.21660877403487602</v>
      </c>
      <c r="I109" s="27">
        <v>0</v>
      </c>
    </row>
    <row r="110" spans="1:9" x14ac:dyDescent="0.25">
      <c r="A110" s="7" t="s">
        <v>100</v>
      </c>
      <c r="C110" s="26">
        <v>340.39051654032676</v>
      </c>
      <c r="D110" s="26">
        <v>352.36430553715786</v>
      </c>
      <c r="E110" s="26">
        <v>338.22949897170224</v>
      </c>
      <c r="F110" s="26">
        <v>328.57669255001883</v>
      </c>
      <c r="G110" s="26">
        <v>323.46704839809269</v>
      </c>
      <c r="H110" s="26">
        <v>322.73917879202031</v>
      </c>
      <c r="I110" s="27">
        <v>322.32202953580889</v>
      </c>
    </row>
    <row r="111" spans="1:9" x14ac:dyDescent="0.25">
      <c r="A111" s="7" t="s">
        <v>30</v>
      </c>
      <c r="C111" s="26">
        <v>0.52198704833489129</v>
      </c>
      <c r="D111" s="26">
        <v>1.8041417500110344</v>
      </c>
      <c r="E111" s="26">
        <v>3.347710955916587</v>
      </c>
      <c r="F111" s="26">
        <v>4.8823910094889449</v>
      </c>
      <c r="G111" s="26">
        <v>6.3736492690611897</v>
      </c>
      <c r="H111" s="26">
        <v>7.8575653454832812</v>
      </c>
      <c r="I111" s="27">
        <v>9.3168586361210952</v>
      </c>
    </row>
    <row r="112" spans="1:9" x14ac:dyDescent="0.25">
      <c r="A112" s="7" t="s">
        <v>101</v>
      </c>
      <c r="C112" s="26">
        <v>0</v>
      </c>
      <c r="D112" s="26">
        <v>0</v>
      </c>
      <c r="E112" s="26">
        <v>0</v>
      </c>
      <c r="F112" s="26">
        <v>0</v>
      </c>
      <c r="G112" s="26">
        <v>0</v>
      </c>
      <c r="H112" s="26">
        <v>0</v>
      </c>
      <c r="I112" s="27">
        <v>0</v>
      </c>
    </row>
    <row r="113" spans="1:9" x14ac:dyDescent="0.25">
      <c r="A113" s="7" t="s">
        <v>102</v>
      </c>
      <c r="C113" s="26">
        <v>906.39416192430292</v>
      </c>
      <c r="D113" s="26">
        <v>931.95828426030801</v>
      </c>
      <c r="E113" s="26">
        <v>966.27908458368017</v>
      </c>
      <c r="F113" s="26">
        <v>998.27818060749155</v>
      </c>
      <c r="G113" s="26">
        <v>1026.7693419866744</v>
      </c>
      <c r="H113" s="26">
        <v>1051.1237343636069</v>
      </c>
      <c r="I113" s="27">
        <v>1062.3684892165559</v>
      </c>
    </row>
    <row r="114" spans="1:9" x14ac:dyDescent="0.25">
      <c r="A114" s="9" t="s">
        <v>34</v>
      </c>
      <c r="C114" s="28">
        <f>SUM(C105:C113)</f>
        <v>1247.3066655129646</v>
      </c>
      <c r="D114" s="28">
        <f t="shared" ref="D114:I114" si="8">SUM(D105:D113)</f>
        <v>1286.4436422406861</v>
      </c>
      <c r="E114" s="28">
        <f t="shared" si="8"/>
        <v>1317.6243508256944</v>
      </c>
      <c r="F114" s="28">
        <f t="shared" si="8"/>
        <v>1397.5997505010855</v>
      </c>
      <c r="G114" s="28">
        <f t="shared" si="8"/>
        <v>1575.3434583075282</v>
      </c>
      <c r="H114" s="28">
        <f t="shared" si="8"/>
        <v>1997.9480520836919</v>
      </c>
      <c r="I114" s="31">
        <f t="shared" si="8"/>
        <v>2804.0843015536693</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t="s">
        <v>77</v>
      </c>
      <c r="E118" t="s">
        <v>77</v>
      </c>
      <c r="F118" t="s">
        <v>77</v>
      </c>
      <c r="G118" t="s">
        <v>77</v>
      </c>
      <c r="H118" t="s">
        <v>77</v>
      </c>
      <c r="I118" s="8" t="s">
        <v>77</v>
      </c>
    </row>
    <row r="119" spans="1:9" x14ac:dyDescent="0.25">
      <c r="A119" s="7" t="s">
        <v>108</v>
      </c>
      <c r="B119" t="s">
        <v>49</v>
      </c>
      <c r="C119" t="s">
        <v>77</v>
      </c>
      <c r="D119" t="s">
        <v>77</v>
      </c>
      <c r="E119" t="s">
        <v>77</v>
      </c>
      <c r="F119" t="s">
        <v>77</v>
      </c>
      <c r="G119" t="s">
        <v>77</v>
      </c>
      <c r="H119" t="s">
        <v>77</v>
      </c>
      <c r="I119" s="8" t="s">
        <v>77</v>
      </c>
    </row>
    <row r="120" spans="1:9" x14ac:dyDescent="0.25">
      <c r="A120" s="7"/>
      <c r="I120" s="8"/>
    </row>
    <row r="121" spans="1:9" x14ac:dyDescent="0.25">
      <c r="A121" s="10" t="s">
        <v>109</v>
      </c>
      <c r="I121" s="8"/>
    </row>
    <row r="122" spans="1:9" x14ac:dyDescent="0.25">
      <c r="A122" s="7" t="s">
        <v>110</v>
      </c>
      <c r="B122" t="s">
        <v>107</v>
      </c>
      <c r="C122" t="s">
        <v>77</v>
      </c>
      <c r="D122" t="s">
        <v>77</v>
      </c>
      <c r="E122" t="s">
        <v>77</v>
      </c>
      <c r="F122" t="s">
        <v>77</v>
      </c>
      <c r="G122" t="s">
        <v>77</v>
      </c>
      <c r="H122" t="s">
        <v>77</v>
      </c>
      <c r="I122" s="8" t="s">
        <v>77</v>
      </c>
    </row>
    <row r="123" spans="1:9" x14ac:dyDescent="0.25">
      <c r="A123" s="7" t="s">
        <v>111</v>
      </c>
      <c r="B123" t="s">
        <v>107</v>
      </c>
      <c r="C123" t="s">
        <v>77</v>
      </c>
      <c r="D123" t="s">
        <v>77</v>
      </c>
      <c r="E123" t="s">
        <v>77</v>
      </c>
      <c r="F123" t="s">
        <v>77</v>
      </c>
      <c r="G123" t="s">
        <v>77</v>
      </c>
      <c r="H123" t="s">
        <v>77</v>
      </c>
      <c r="I123" s="8" t="s">
        <v>77</v>
      </c>
    </row>
    <row r="124" spans="1:9" x14ac:dyDescent="0.25">
      <c r="A124" s="7" t="s">
        <v>112</v>
      </c>
      <c r="C124" t="s">
        <v>77</v>
      </c>
      <c r="D124" t="s">
        <v>77</v>
      </c>
      <c r="E124" t="s">
        <v>77</v>
      </c>
      <c r="F124" t="s">
        <v>77</v>
      </c>
      <c r="G124" t="s">
        <v>77</v>
      </c>
      <c r="H124" t="s">
        <v>77</v>
      </c>
      <c r="I124" s="8" t="s">
        <v>77</v>
      </c>
    </row>
    <row r="125" spans="1:9" x14ac:dyDescent="0.25">
      <c r="A125" s="7" t="s">
        <v>113</v>
      </c>
      <c r="C125" t="s">
        <v>77</v>
      </c>
      <c r="D125" t="s">
        <v>77</v>
      </c>
      <c r="E125" t="s">
        <v>77</v>
      </c>
      <c r="F125" t="s">
        <v>77</v>
      </c>
      <c r="G125" t="s">
        <v>77</v>
      </c>
      <c r="H125" t="s">
        <v>77</v>
      </c>
      <c r="I125" s="8" t="s">
        <v>77</v>
      </c>
    </row>
    <row r="126" spans="1:9" x14ac:dyDescent="0.25">
      <c r="A126" s="7"/>
      <c r="I126" s="8"/>
    </row>
    <row r="127" spans="1:9" x14ac:dyDescent="0.25">
      <c r="A127" s="10" t="s">
        <v>114</v>
      </c>
      <c r="B127" t="s">
        <v>115</v>
      </c>
      <c r="I127" s="8"/>
    </row>
    <row r="128" spans="1:9" x14ac:dyDescent="0.25">
      <c r="A128" s="7" t="s">
        <v>116</v>
      </c>
      <c r="C128" t="s">
        <v>77</v>
      </c>
      <c r="D128" s="24">
        <v>5.5471886104827028</v>
      </c>
      <c r="E128" s="24">
        <v>5.4570355121094014</v>
      </c>
      <c r="F128" s="24">
        <v>5.3913154908522989</v>
      </c>
      <c r="G128" s="24">
        <v>5.368807890530201</v>
      </c>
      <c r="H128" s="24">
        <v>5.3707475326681067</v>
      </c>
      <c r="I128" s="25">
        <v>5.3458987037162009</v>
      </c>
    </row>
    <row r="129" spans="1:9" x14ac:dyDescent="0.25">
      <c r="A129" s="7" t="s">
        <v>117</v>
      </c>
      <c r="C129" t="s">
        <v>77</v>
      </c>
      <c r="D129" s="24">
        <v>11.217053237403293</v>
      </c>
      <c r="E129" s="24">
        <v>9.9685324019503572</v>
      </c>
      <c r="F129" s="24">
        <v>8.7461182099999988</v>
      </c>
      <c r="G129" s="24">
        <v>8.1357153300000054</v>
      </c>
      <c r="H129" s="24">
        <v>7.8392440399999996</v>
      </c>
      <c r="I129" s="25">
        <v>7.4342041499999949</v>
      </c>
    </row>
    <row r="130" spans="1:9" x14ac:dyDescent="0.25">
      <c r="A130" s="7" t="s">
        <v>118</v>
      </c>
      <c r="C130" t="s">
        <v>77</v>
      </c>
      <c r="D130" s="24">
        <v>8.0265876353256687</v>
      </c>
      <c r="E130" s="24">
        <v>7.0500238006898996</v>
      </c>
      <c r="F130" s="24">
        <v>5.6739929560833975</v>
      </c>
      <c r="G130" s="24">
        <v>5.2020376199872</v>
      </c>
      <c r="H130" s="24">
        <v>4.8878206422032964</v>
      </c>
      <c r="I130" s="25">
        <v>4.4596443120408011</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54.729921377368129</v>
      </c>
      <c r="F134" s="24">
        <v>56.584767951845485</v>
      </c>
      <c r="G134" s="24">
        <v>56.934412784059369</v>
      </c>
      <c r="H134" s="24">
        <v>58.245544360849273</v>
      </c>
      <c r="I134" s="25">
        <v>62.178443820236822</v>
      </c>
    </row>
    <row r="135" spans="1:9" x14ac:dyDescent="0.25">
      <c r="A135" s="7" t="s">
        <v>124</v>
      </c>
      <c r="B135" t="s">
        <v>125</v>
      </c>
      <c r="C135" s="14">
        <f>C32/C133*1000</f>
        <v>197.37908686857421</v>
      </c>
      <c r="D135" s="14">
        <f t="shared" ref="D135:I135" si="9">D32/D133*1000</f>
        <v>202.70913189579412</v>
      </c>
      <c r="E135" s="14">
        <f t="shared" si="9"/>
        <v>197.71112171996668</v>
      </c>
      <c r="F135" s="14">
        <f t="shared" si="9"/>
        <v>194.91931424154231</v>
      </c>
      <c r="G135" s="14">
        <f t="shared" si="9"/>
        <v>193.85743289564263</v>
      </c>
      <c r="H135" s="14">
        <f t="shared" si="9"/>
        <v>196.1980713289316</v>
      </c>
      <c r="I135" s="15">
        <f t="shared" si="9"/>
        <v>200.17551032186947</v>
      </c>
    </row>
    <row r="136" spans="1:9" x14ac:dyDescent="0.25">
      <c r="A136" s="7" t="s">
        <v>126</v>
      </c>
      <c r="B136" t="s">
        <v>127</v>
      </c>
      <c r="C136" s="24">
        <f>C13/C133</f>
        <v>14.972286833383549</v>
      </c>
      <c r="D136" s="24">
        <f t="shared" ref="D136:I136" si="10">D13/D133</f>
        <v>15.033145875152343</v>
      </c>
      <c r="E136" s="24">
        <f t="shared" si="10"/>
        <v>13.718300924946913</v>
      </c>
      <c r="F136" s="24">
        <f t="shared" si="10"/>
        <v>12.385319809064397</v>
      </c>
      <c r="G136" s="24">
        <f t="shared" si="10"/>
        <v>11.71242327096917</v>
      </c>
      <c r="H136" s="24">
        <f t="shared" si="10"/>
        <v>11.432243020167537</v>
      </c>
      <c r="I136" s="25">
        <f t="shared" si="10"/>
        <v>11.080603742547501</v>
      </c>
    </row>
    <row r="137" spans="1:9" x14ac:dyDescent="0.25">
      <c r="A137" s="7" t="s">
        <v>128</v>
      </c>
      <c r="B137" t="s">
        <v>129</v>
      </c>
      <c r="C137" s="22">
        <f>C13/C117/1000</f>
        <v>0.2130918524871355</v>
      </c>
      <c r="D137" s="22">
        <f t="shared" ref="D137:I137" si="11">D13/D117/1000</f>
        <v>0.21160696934159828</v>
      </c>
      <c r="E137" s="22">
        <f t="shared" si="11"/>
        <v>0.18040095438060696</v>
      </c>
      <c r="F137" s="22">
        <f t="shared" si="11"/>
        <v>0.15229953965264698</v>
      </c>
      <c r="G137" s="22">
        <f t="shared" si="11"/>
        <v>0.13258346977329974</v>
      </c>
      <c r="H137" s="22">
        <f t="shared" si="11"/>
        <v>0.11852586035690982</v>
      </c>
      <c r="I137" s="23">
        <f t="shared" si="11"/>
        <v>0.1051546354819724</v>
      </c>
    </row>
    <row r="138" spans="1:9" x14ac:dyDescent="0.25">
      <c r="A138" s="11" t="s">
        <v>130</v>
      </c>
      <c r="B138" s="12" t="s">
        <v>131</v>
      </c>
      <c r="C138" s="74">
        <f>C10*2205/C48</f>
        <v>879.30534079720428</v>
      </c>
      <c r="D138" s="74">
        <f t="shared" ref="D138:I138" si="12">D10*2205/D48</f>
        <v>821.04086191469628</v>
      </c>
      <c r="E138" s="74">
        <f t="shared" si="12"/>
        <v>674.48587954365428</v>
      </c>
      <c r="F138" s="74">
        <f t="shared" si="12"/>
        <v>484.34666294175929</v>
      </c>
      <c r="G138" s="74">
        <f t="shared" si="12"/>
        <v>388.51043455163278</v>
      </c>
      <c r="H138" s="74">
        <f t="shared" si="12"/>
        <v>319.49827651067346</v>
      </c>
      <c r="I138" s="75">
        <f t="shared" si="12"/>
        <v>232.75946439831648</v>
      </c>
    </row>
  </sheetData>
  <mergeCells count="1">
    <mergeCell ref="C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441F-8D2D-4B6C-AD59-791678ED3332}">
  <dimension ref="A1:I138"/>
  <sheetViews>
    <sheetView workbookViewId="0">
      <pane ySplit="4" topLeftCell="A5" activePane="bottomLeft" state="frozen"/>
      <selection pane="bottomLeft" activeCell="B16" sqref="B16"/>
    </sheetView>
  </sheetViews>
  <sheetFormatPr defaultRowHeight="15" x14ac:dyDescent="0.25"/>
  <cols>
    <col min="1" max="1" width="44" bestFit="1" customWidth="1"/>
    <col min="2" max="2" width="13.85546875" customWidth="1"/>
    <col min="3" max="3" width="9.140625" bestFit="1" customWidth="1"/>
    <col min="4" max="5" width="9.42578125" bestFit="1" customWidth="1"/>
    <col min="6" max="9" width="9.5703125" bestFit="1" customWidth="1"/>
    <col min="10" max="10" width="8.5703125" bestFit="1" customWidth="1"/>
    <col min="11" max="15" width="9.42578125" bestFit="1" customWidth="1"/>
  </cols>
  <sheetData>
    <row r="1" spans="1:9" ht="18.75" x14ac:dyDescent="0.3">
      <c r="A1" s="79" t="s">
        <v>132</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280.71699999999998</v>
      </c>
      <c r="E6" s="13">
        <v>274.221</v>
      </c>
      <c r="F6" s="13">
        <v>254.25800000000001</v>
      </c>
      <c r="G6" s="13">
        <v>248.91300000000001</v>
      </c>
      <c r="H6" s="13">
        <v>237.523</v>
      </c>
      <c r="I6" s="16">
        <v>235.947</v>
      </c>
    </row>
    <row r="7" spans="1:9" x14ac:dyDescent="0.25">
      <c r="A7" s="7" t="s">
        <v>28</v>
      </c>
      <c r="C7" s="13">
        <v>368.483</v>
      </c>
      <c r="D7" s="13">
        <v>361.75400000000002</v>
      </c>
      <c r="E7" s="13">
        <v>327.18</v>
      </c>
      <c r="F7" s="13">
        <v>290.62799999999999</v>
      </c>
      <c r="G7" s="13">
        <v>280.15100000000001</v>
      </c>
      <c r="H7" s="13">
        <v>258.59800000000001</v>
      </c>
      <c r="I7" s="16">
        <v>251.78899999999999</v>
      </c>
    </row>
    <row r="8" spans="1:9" x14ac:dyDescent="0.25">
      <c r="A8" s="7" t="s">
        <v>29</v>
      </c>
      <c r="C8" s="13">
        <v>889.29</v>
      </c>
      <c r="D8" s="13">
        <v>916.97799999999995</v>
      </c>
      <c r="E8" s="13">
        <v>877.02700000000004</v>
      </c>
      <c r="F8" s="13">
        <v>708.697</v>
      </c>
      <c r="G8" s="13">
        <v>799.14400000000001</v>
      </c>
      <c r="H8" s="13">
        <v>854.44</v>
      </c>
      <c r="I8" s="16">
        <v>916.19200000000001</v>
      </c>
    </row>
    <row r="9" spans="1:9" x14ac:dyDescent="0.25">
      <c r="A9" s="7" t="s">
        <v>30</v>
      </c>
      <c r="C9" s="13">
        <v>1828.231</v>
      </c>
      <c r="D9" s="13">
        <v>1869.6320000000001</v>
      </c>
      <c r="E9" s="13">
        <v>1572.682</v>
      </c>
      <c r="F9" s="13">
        <v>1159.1559999999999</v>
      </c>
      <c r="G9" s="13">
        <v>782.90099999999995</v>
      </c>
      <c r="H9" s="13">
        <v>607.93899999999996</v>
      </c>
      <c r="I9" s="16">
        <v>519.95600000000002</v>
      </c>
    </row>
    <row r="10" spans="1:9" x14ac:dyDescent="0.25">
      <c r="A10" s="7" t="s">
        <v>31</v>
      </c>
      <c r="C10" s="13">
        <v>1600.83</v>
      </c>
      <c r="D10" s="13">
        <v>1451.874</v>
      </c>
      <c r="E10" s="13">
        <v>944.15599999999995</v>
      </c>
      <c r="F10" s="13">
        <v>325.03699999999998</v>
      </c>
      <c r="G10" s="13">
        <v>583.94000000000005</v>
      </c>
      <c r="H10" s="13">
        <v>759.18299999999999</v>
      </c>
      <c r="I10" s="16">
        <v>827.40800000000002</v>
      </c>
    </row>
    <row r="11" spans="1:9" x14ac:dyDescent="0.25">
      <c r="A11" s="7" t="s">
        <v>32</v>
      </c>
      <c r="C11" s="13">
        <v>0</v>
      </c>
      <c r="D11" s="13">
        <v>-2.9380000000000002</v>
      </c>
      <c r="E11" s="13">
        <v>-20.445</v>
      </c>
      <c r="F11" s="13">
        <v>-20.132000000000001</v>
      </c>
      <c r="G11" s="13">
        <v>0</v>
      </c>
      <c r="H11" s="13">
        <v>-0.64400000000000002</v>
      </c>
      <c r="I11" s="16">
        <v>-1.401</v>
      </c>
    </row>
    <row r="12" spans="1:9" x14ac:dyDescent="0.25">
      <c r="A12" s="7" t="s">
        <v>33</v>
      </c>
      <c r="C12" s="13">
        <v>0</v>
      </c>
      <c r="D12" s="13">
        <v>0</v>
      </c>
      <c r="E12" s="13">
        <v>0</v>
      </c>
      <c r="F12" s="13">
        <v>0</v>
      </c>
      <c r="G12" s="13">
        <v>0</v>
      </c>
      <c r="H12" s="13">
        <v>0</v>
      </c>
      <c r="I12" s="16">
        <v>0</v>
      </c>
    </row>
    <row r="13" spans="1:9" x14ac:dyDescent="0.25">
      <c r="A13" s="9" t="s">
        <v>34</v>
      </c>
      <c r="C13" s="20">
        <v>4969.3019999999997</v>
      </c>
      <c r="D13" s="20">
        <v>4878.0169999999998</v>
      </c>
      <c r="E13" s="20">
        <v>3974.8209999999999</v>
      </c>
      <c r="F13" s="20">
        <v>2717.6439999999998</v>
      </c>
      <c r="G13" s="20">
        <v>2695.049</v>
      </c>
      <c r="H13" s="20">
        <v>2717.0390000000002</v>
      </c>
      <c r="I13" s="21">
        <v>2749.8910000000001</v>
      </c>
    </row>
    <row r="14" spans="1:9" x14ac:dyDescent="0.25">
      <c r="A14" s="7"/>
      <c r="I14" s="8"/>
    </row>
    <row r="15" spans="1:9" x14ac:dyDescent="0.25">
      <c r="A15" s="10" t="s">
        <v>35</v>
      </c>
      <c r="B15" t="s">
        <v>36</v>
      </c>
      <c r="I15" s="8"/>
    </row>
    <row r="16" spans="1:9" x14ac:dyDescent="0.25">
      <c r="A16" s="7" t="s">
        <v>37</v>
      </c>
      <c r="C16" s="36">
        <v>47.199923687816202</v>
      </c>
      <c r="D16" s="36">
        <v>50.972668682892298</v>
      </c>
      <c r="E16" s="36">
        <v>44.447054271732384</v>
      </c>
      <c r="F16" s="36">
        <v>35.979212913458085</v>
      </c>
      <c r="G16" s="36">
        <v>29.500443254174083</v>
      </c>
      <c r="H16" s="36">
        <v>24.601640014845746</v>
      </c>
      <c r="I16" s="37">
        <v>21.329959415956232</v>
      </c>
    </row>
    <row r="17" spans="1:9" x14ac:dyDescent="0.25">
      <c r="A17" s="7" t="s">
        <v>38</v>
      </c>
      <c r="C17" s="36">
        <v>33.881597188843784</v>
      </c>
      <c r="D17" s="36">
        <v>33.562222502131782</v>
      </c>
      <c r="E17" s="36">
        <v>30.646947897955624</v>
      </c>
      <c r="F17" s="36">
        <v>26.68298791986583</v>
      </c>
      <c r="G17" s="36">
        <v>26.21611529768445</v>
      </c>
      <c r="H17" s="36">
        <v>26.147620775920213</v>
      </c>
      <c r="I17" s="37">
        <v>26.205906800405248</v>
      </c>
    </row>
    <row r="18" spans="1:9" x14ac:dyDescent="0.25">
      <c r="A18" s="7" t="s">
        <v>39</v>
      </c>
      <c r="C18" s="36">
        <v>11.703435001882937</v>
      </c>
      <c r="D18" s="36">
        <v>12.118340661797271</v>
      </c>
      <c r="E18" s="36">
        <v>8.57297201800497</v>
      </c>
      <c r="F18" s="36">
        <v>3.5930206417747117</v>
      </c>
      <c r="G18" s="36">
        <v>5.4694681646688572</v>
      </c>
      <c r="H18" s="36">
        <v>6.5218274680685555</v>
      </c>
      <c r="I18" s="37">
        <v>6.3577765908325068</v>
      </c>
    </row>
    <row r="19" spans="1:9" x14ac:dyDescent="0.25">
      <c r="A19" s="7" t="s">
        <v>40</v>
      </c>
      <c r="C19" s="36">
        <v>8.3881747285035235</v>
      </c>
      <c r="D19" s="36">
        <v>8.3189865408762991</v>
      </c>
      <c r="E19" s="36">
        <v>8.2341004349135378</v>
      </c>
      <c r="F19" s="36">
        <v>6.5349538536288687</v>
      </c>
      <c r="G19" s="36">
        <v>6.5375977797992872</v>
      </c>
      <c r="H19" s="36">
        <v>6.5361115572596891</v>
      </c>
      <c r="I19" s="37">
        <v>6.5372678134891489</v>
      </c>
    </row>
    <row r="20" spans="1:9" x14ac:dyDescent="0.25">
      <c r="A20" s="7" t="s">
        <v>41</v>
      </c>
      <c r="C20" s="36">
        <v>0.58105381035848258</v>
      </c>
      <c r="D20" s="36">
        <v>1.2508175656989282</v>
      </c>
      <c r="E20" s="36">
        <v>3.2494532512308472</v>
      </c>
      <c r="F20" s="36">
        <v>7.0637792004587112</v>
      </c>
      <c r="G20" s="36">
        <v>7.6584079960812739</v>
      </c>
      <c r="H20" s="36">
        <v>8.2074329682098703</v>
      </c>
      <c r="I20" s="37">
        <v>9.3040949296764666</v>
      </c>
    </row>
    <row r="21" spans="1:9" x14ac:dyDescent="0.25">
      <c r="A21" s="7" t="s">
        <v>42</v>
      </c>
      <c r="C21" s="36">
        <v>1.3753748875025009</v>
      </c>
      <c r="D21" s="36">
        <v>2.6219746100495076</v>
      </c>
      <c r="E21" s="36">
        <v>5.9967504606402056</v>
      </c>
      <c r="F21" s="36">
        <v>11.796941882754915</v>
      </c>
      <c r="G21" s="36">
        <v>12.383578178322818</v>
      </c>
      <c r="H21" s="36">
        <v>12.723698447543212</v>
      </c>
      <c r="I21" s="37">
        <v>12.734675210814826</v>
      </c>
    </row>
    <row r="22" spans="1:9" x14ac:dyDescent="0.25">
      <c r="A22" s="7" t="s">
        <v>43</v>
      </c>
      <c r="C22" s="36">
        <v>0.8905909428274188</v>
      </c>
      <c r="D22" s="36">
        <v>0.89339844343007968</v>
      </c>
      <c r="E22" s="36">
        <v>0.9627043875136434</v>
      </c>
      <c r="F22" s="36">
        <v>0.85399356032655782</v>
      </c>
      <c r="G22" s="36">
        <v>0.8836038838428335</v>
      </c>
      <c r="H22" s="36">
        <v>0.93435025106891534</v>
      </c>
      <c r="I22" s="37">
        <v>0.99344661812603663</v>
      </c>
    </row>
    <row r="23" spans="1:9" x14ac:dyDescent="0.25">
      <c r="A23" s="7" t="s">
        <v>44</v>
      </c>
      <c r="C23" s="36">
        <v>3.8292006428606029E-2</v>
      </c>
      <c r="D23" s="36">
        <v>3.773246988588505E-2</v>
      </c>
      <c r="E23" s="36">
        <v>3.5805074456965832E-2</v>
      </c>
      <c r="F23" s="36">
        <v>5.2406352125092424E-3</v>
      </c>
      <c r="G23" s="36">
        <v>6.3779671126169496E-3</v>
      </c>
      <c r="H23" s="36">
        <v>5.5991006888364749E-3</v>
      </c>
      <c r="I23" s="37">
        <v>4.8053420189871823E-3</v>
      </c>
    </row>
    <row r="24" spans="1:9" x14ac:dyDescent="0.25">
      <c r="A24" s="7" t="s">
        <v>45</v>
      </c>
      <c r="C24" s="36">
        <v>2.1795871901839785</v>
      </c>
      <c r="D24" s="36">
        <v>2.5550562284146725</v>
      </c>
      <c r="E24" s="36">
        <v>2.584754855230452</v>
      </c>
      <c r="F24" s="36">
        <v>2.5042376209224728</v>
      </c>
      <c r="G24" s="36">
        <v>1.4852624106185652</v>
      </c>
      <c r="H24" s="36">
        <v>0.92216397460546917</v>
      </c>
      <c r="I24" s="37">
        <v>0.4898083019046035</v>
      </c>
    </row>
    <row r="25" spans="1:9" x14ac:dyDescent="0.25">
      <c r="A25" s="9" t="s">
        <v>34</v>
      </c>
      <c r="C25" s="39">
        <v>106.23802944434743</v>
      </c>
      <c r="D25" s="39">
        <v>112.33119770517672</v>
      </c>
      <c r="E25" s="39">
        <v>104.73054265167863</v>
      </c>
      <c r="F25" s="39">
        <v>95.01436822840266</v>
      </c>
      <c r="G25" s="39">
        <v>90.140854932304791</v>
      </c>
      <c r="H25" s="39">
        <v>86.600444558210498</v>
      </c>
      <c r="I25" s="45">
        <v>83.957741023224045</v>
      </c>
    </row>
    <row r="26" spans="1:9" x14ac:dyDescent="0.25">
      <c r="A26" s="7"/>
      <c r="I26" s="8"/>
    </row>
    <row r="27" spans="1:9" x14ac:dyDescent="0.25">
      <c r="A27" s="10" t="s">
        <v>46</v>
      </c>
      <c r="B27" t="s">
        <v>36</v>
      </c>
      <c r="I27" s="8"/>
    </row>
    <row r="28" spans="1:9" x14ac:dyDescent="0.25">
      <c r="A28" s="7" t="s">
        <v>27</v>
      </c>
      <c r="C28" s="29">
        <v>9.0199638852839534</v>
      </c>
      <c r="D28" s="29">
        <v>9.119126205631332</v>
      </c>
      <c r="E28" s="29">
        <v>8.9800923372080064</v>
      </c>
      <c r="F28" s="29">
        <v>8.918200382628946</v>
      </c>
      <c r="G28" s="29">
        <v>8.8368002543065565</v>
      </c>
      <c r="H28" s="29">
        <v>8.9993045684293946</v>
      </c>
      <c r="I28" s="30">
        <v>9.2638761077228065</v>
      </c>
    </row>
    <row r="29" spans="1:9" x14ac:dyDescent="0.25">
      <c r="A29" s="7" t="s">
        <v>29</v>
      </c>
      <c r="C29" s="29">
        <v>19.82326476146028</v>
      </c>
      <c r="D29" s="29">
        <v>21.241310163861211</v>
      </c>
      <c r="E29" s="29">
        <v>21.994462629030131</v>
      </c>
      <c r="F29" s="29">
        <v>22.769497622581937</v>
      </c>
      <c r="G29" s="29">
        <v>23.584598545239299</v>
      </c>
      <c r="H29" s="29">
        <v>24.569458594604896</v>
      </c>
      <c r="I29" s="30">
        <v>25.515655429833505</v>
      </c>
    </row>
    <row r="30" spans="1:9" x14ac:dyDescent="0.25">
      <c r="A30" s="7" t="s">
        <v>47</v>
      </c>
      <c r="C30" s="29">
        <v>11.977588557561674</v>
      </c>
      <c r="D30" s="29">
        <v>11.971355647456523</v>
      </c>
      <c r="E30" s="29">
        <v>11.726242350073205</v>
      </c>
      <c r="F30" s="29">
        <v>11.459283987385621</v>
      </c>
      <c r="G30" s="29">
        <v>11.164357506345285</v>
      </c>
      <c r="H30" s="29">
        <v>11.248011168282776</v>
      </c>
      <c r="I30" s="30">
        <v>11.580826907299199</v>
      </c>
    </row>
    <row r="31" spans="1:9" x14ac:dyDescent="0.25">
      <c r="A31" s="7" t="s">
        <v>30</v>
      </c>
      <c r="C31" s="29">
        <v>24.689608471148059</v>
      </c>
      <c r="D31" s="29">
        <v>25.5069672883441</v>
      </c>
      <c r="E31" s="29">
        <v>23.334596985656024</v>
      </c>
      <c r="F31" s="29">
        <v>20.577977446558332</v>
      </c>
      <c r="G31" s="29">
        <v>18.215082632027318</v>
      </c>
      <c r="H31" s="29">
        <v>16.906936219234311</v>
      </c>
      <c r="I31" s="30">
        <v>16.637062068037586</v>
      </c>
    </row>
    <row r="32" spans="1:9" x14ac:dyDescent="0.25">
      <c r="A32" s="9" t="s">
        <v>34</v>
      </c>
      <c r="C32" s="32">
        <f>SUM(C28:C31)</f>
        <v>65.510425675453973</v>
      </c>
      <c r="D32" s="32">
        <f t="shared" ref="D32:I32" si="1">SUM(D28:D31)</f>
        <v>67.838759305293166</v>
      </c>
      <c r="E32" s="32">
        <f t="shared" si="1"/>
        <v>66.035394301967372</v>
      </c>
      <c r="F32" s="32">
        <f t="shared" si="1"/>
        <v>63.724959439154844</v>
      </c>
      <c r="G32" s="32">
        <f t="shared" si="1"/>
        <v>61.800838937918456</v>
      </c>
      <c r="H32" s="32">
        <f t="shared" si="1"/>
        <v>61.723710550551374</v>
      </c>
      <c r="I32" s="43">
        <f t="shared" si="1"/>
        <v>62.997420512893093</v>
      </c>
    </row>
    <row r="33" spans="1:9" x14ac:dyDescent="0.25">
      <c r="A33" s="10" t="s">
        <v>48</v>
      </c>
      <c r="B33" t="s">
        <v>49</v>
      </c>
      <c r="C33" s="76">
        <v>0.20469999999999999</v>
      </c>
      <c r="D33" s="76">
        <v>0.20830000000000001</v>
      </c>
      <c r="E33" s="76">
        <v>0.23860000000000001</v>
      </c>
      <c r="F33" s="76">
        <v>0.28549999999999998</v>
      </c>
      <c r="G33" s="76">
        <v>0.33210000000000001</v>
      </c>
      <c r="H33" s="76">
        <v>0.36580000000000001</v>
      </c>
      <c r="I33" s="77">
        <v>0.38429999999999997</v>
      </c>
    </row>
    <row r="34" spans="1:9" x14ac:dyDescent="0.25">
      <c r="A34" s="7"/>
      <c r="I34" s="8"/>
    </row>
    <row r="35" spans="1:9" x14ac:dyDescent="0.25">
      <c r="A35" s="10" t="s">
        <v>50</v>
      </c>
      <c r="B35" t="s">
        <v>51</v>
      </c>
      <c r="I35" s="8"/>
    </row>
    <row r="36" spans="1:9" x14ac:dyDescent="0.25">
      <c r="A36" s="7" t="s">
        <v>39</v>
      </c>
      <c r="C36" s="17">
        <v>1080.5824148107329</v>
      </c>
      <c r="D36" s="17">
        <v>1104.8091446415647</v>
      </c>
      <c r="E36" s="17">
        <v>766.30998078179312</v>
      </c>
      <c r="F36" s="17">
        <v>272.69618487133124</v>
      </c>
      <c r="G36" s="17">
        <v>459.21168045775403</v>
      </c>
      <c r="H36" s="17">
        <v>565.87452205166585</v>
      </c>
      <c r="I36" s="18">
        <v>551.10825004424055</v>
      </c>
    </row>
    <row r="37" spans="1:9" x14ac:dyDescent="0.25">
      <c r="A37" s="7" t="s">
        <v>52</v>
      </c>
      <c r="C37" s="17">
        <v>0</v>
      </c>
      <c r="D37" s="17">
        <v>3.4948406072130407E-2</v>
      </c>
      <c r="E37" s="17">
        <v>3.397280192073876E-2</v>
      </c>
      <c r="F37" s="17">
        <v>2.3711547572382908E-2</v>
      </c>
      <c r="G37" s="17">
        <v>3.9472889001215095E-2</v>
      </c>
      <c r="H37" s="17">
        <v>4.6501066063192029E-2</v>
      </c>
      <c r="I37" s="18">
        <v>5.0338600001504211E-2</v>
      </c>
    </row>
    <row r="38" spans="1:9" x14ac:dyDescent="0.25">
      <c r="A38" s="7" t="s">
        <v>38</v>
      </c>
      <c r="C38" s="17">
        <v>1230.2246607316506</v>
      </c>
      <c r="D38" s="17">
        <v>927.03761462519276</v>
      </c>
      <c r="E38" s="17">
        <v>558.30529814757699</v>
      </c>
      <c r="F38" s="17">
        <v>200.34339168816919</v>
      </c>
      <c r="G38" s="17">
        <v>412.12433003910263</v>
      </c>
      <c r="H38" s="17">
        <v>664.64078245667758</v>
      </c>
      <c r="I38" s="18">
        <v>901.8336611453808</v>
      </c>
    </row>
    <row r="39" spans="1:9" x14ac:dyDescent="0.25">
      <c r="A39" s="7" t="s">
        <v>53</v>
      </c>
      <c r="C39" s="17">
        <v>0</v>
      </c>
      <c r="D39" s="17">
        <v>5.5877403088041178E-2</v>
      </c>
      <c r="E39" s="17">
        <v>0.10172069069457289</v>
      </c>
      <c r="F39" s="17">
        <v>6.6271749679958414E-2</v>
      </c>
      <c r="G39" s="17">
        <v>0.12952997469128288</v>
      </c>
      <c r="H39" s="17">
        <v>0.18231470938793176</v>
      </c>
      <c r="I39" s="18">
        <v>0.20434950813833885</v>
      </c>
    </row>
    <row r="40" spans="1:9" x14ac:dyDescent="0.25">
      <c r="A40" s="7" t="s">
        <v>40</v>
      </c>
      <c r="C40" s="17">
        <v>806.40734429978363</v>
      </c>
      <c r="D40" s="17">
        <v>799.79107084257225</v>
      </c>
      <c r="E40" s="17">
        <v>794.20573001131845</v>
      </c>
      <c r="F40" s="17">
        <v>631.04107430616716</v>
      </c>
      <c r="G40" s="17">
        <v>631.74857742748009</v>
      </c>
      <c r="H40" s="17">
        <v>631.72963873494177</v>
      </c>
      <c r="I40" s="18">
        <v>631.7782591790974</v>
      </c>
    </row>
    <row r="41" spans="1:9" x14ac:dyDescent="0.25">
      <c r="A41" s="7" t="s">
        <v>54</v>
      </c>
      <c r="C41" s="17">
        <v>10.544408252270056</v>
      </c>
      <c r="D41" s="17">
        <v>1.1967364424795712</v>
      </c>
      <c r="E41" s="17">
        <v>1.1898326801153745</v>
      </c>
      <c r="F41" s="17">
        <v>0.98496901335726927</v>
      </c>
      <c r="G41" s="17">
        <v>1.1252883262602602</v>
      </c>
      <c r="H41" s="17">
        <v>1.0383065104445983</v>
      </c>
      <c r="I41" s="18">
        <v>0.74727704151853769</v>
      </c>
    </row>
    <row r="42" spans="1:9" x14ac:dyDescent="0.25">
      <c r="A42" s="7" t="s">
        <v>43</v>
      </c>
      <c r="C42" s="17">
        <v>284.12859106764802</v>
      </c>
      <c r="D42" s="17">
        <v>298.34431080964271</v>
      </c>
      <c r="E42" s="17">
        <v>318.66013732716493</v>
      </c>
      <c r="F42" s="17">
        <v>278.29719640645033</v>
      </c>
      <c r="G42" s="17">
        <v>291.51386017682171</v>
      </c>
      <c r="H42" s="17">
        <v>309.863358453969</v>
      </c>
      <c r="I42" s="18">
        <v>327.12251120012979</v>
      </c>
    </row>
    <row r="43" spans="1:9" x14ac:dyDescent="0.25">
      <c r="A43" s="7" t="s">
        <v>55</v>
      </c>
      <c r="C43" s="17">
        <v>0.12828351167231489</v>
      </c>
      <c r="D43" s="17">
        <v>17.951743477075816</v>
      </c>
      <c r="E43" s="17">
        <v>88.406294764111379</v>
      </c>
      <c r="F43" s="17">
        <v>157.86124930190803</v>
      </c>
      <c r="G43" s="17">
        <v>205.20205579415511</v>
      </c>
      <c r="H43" s="17">
        <v>198.19849936329805</v>
      </c>
      <c r="I43" s="18">
        <v>230.877715918381</v>
      </c>
    </row>
    <row r="44" spans="1:9" x14ac:dyDescent="0.25">
      <c r="A44" s="7" t="s">
        <v>56</v>
      </c>
      <c r="C44" s="17">
        <v>402.97103873407826</v>
      </c>
      <c r="D44" s="17">
        <v>750.5050589993333</v>
      </c>
      <c r="E44" s="17">
        <v>1669.1407335595129</v>
      </c>
      <c r="F44" s="17">
        <v>3299.6246483402124</v>
      </c>
      <c r="G44" s="17">
        <v>3424.2171054962369</v>
      </c>
      <c r="H44" s="17">
        <v>3530.9042109365882</v>
      </c>
      <c r="I44" s="18">
        <v>3501.4420996779927</v>
      </c>
    </row>
    <row r="45" spans="1:9" x14ac:dyDescent="0.25">
      <c r="A45" s="7" t="s">
        <v>57</v>
      </c>
      <c r="C45" s="17">
        <v>170.29713082018833</v>
      </c>
      <c r="D45" s="17">
        <v>366.59365934904105</v>
      </c>
      <c r="E45" s="17">
        <v>952.36027292814993</v>
      </c>
      <c r="F45" s="17">
        <v>2070.2752639093528</v>
      </c>
      <c r="G45" s="17">
        <v>2244.5509953344886</v>
      </c>
      <c r="H45" s="17">
        <v>2405.461010612506</v>
      </c>
      <c r="I45" s="18">
        <v>2726.8742466812623</v>
      </c>
    </row>
    <row r="46" spans="1:9" x14ac:dyDescent="0.25">
      <c r="A46" s="7" t="s">
        <v>44</v>
      </c>
      <c r="C46" s="17">
        <v>11.222745143202236</v>
      </c>
      <c r="D46" s="17">
        <v>11.058754362803356</v>
      </c>
      <c r="E46" s="17">
        <v>10.493867074140045</v>
      </c>
      <c r="F46" s="17">
        <v>1.5359423248854756</v>
      </c>
      <c r="G46" s="17">
        <v>1.8692752381644049</v>
      </c>
      <c r="H46" s="17">
        <v>1.6410025465523079</v>
      </c>
      <c r="I46" s="18">
        <v>1.4083651872764311</v>
      </c>
    </row>
    <row r="47" spans="1:9" x14ac:dyDescent="0.25">
      <c r="A47" s="7" t="s">
        <v>45</v>
      </c>
      <c r="C47" s="17">
        <v>18.361133281636572</v>
      </c>
      <c r="D47" s="17">
        <v>15.517091535081452</v>
      </c>
      <c r="E47" s="17">
        <v>12.954005817879626</v>
      </c>
      <c r="F47" s="17">
        <v>12.486402773301082</v>
      </c>
      <c r="G47" s="17">
        <v>12.583487426771935</v>
      </c>
      <c r="H47" s="17">
        <v>12.472004289770142</v>
      </c>
      <c r="I47" s="18">
        <v>8.2786754699188663</v>
      </c>
    </row>
    <row r="48" spans="1:9" x14ac:dyDescent="0.25">
      <c r="A48" s="9" t="s">
        <v>34</v>
      </c>
      <c r="C48" s="19">
        <f>SUM(C36:C47)</f>
        <v>4014.8677506528625</v>
      </c>
      <c r="D48" s="19">
        <f t="shared" ref="D48:I48" si="2">SUM(D36:D47)</f>
        <v>4292.8960108939482</v>
      </c>
      <c r="E48" s="19">
        <f t="shared" si="2"/>
        <v>5172.1618465843785</v>
      </c>
      <c r="F48" s="19">
        <f t="shared" si="2"/>
        <v>6925.2363062323875</v>
      </c>
      <c r="G48" s="19">
        <f t="shared" si="2"/>
        <v>7684.3156585809293</v>
      </c>
      <c r="H48" s="19">
        <f t="shared" si="2"/>
        <v>8322.0521517318648</v>
      </c>
      <c r="I48" s="44">
        <f t="shared" si="2"/>
        <v>8881.7257496533384</v>
      </c>
    </row>
    <row r="49" spans="1:9" x14ac:dyDescent="0.25">
      <c r="A49" s="7"/>
      <c r="I49" s="8"/>
    </row>
    <row r="50" spans="1:9" x14ac:dyDescent="0.25">
      <c r="A50" s="10" t="s">
        <v>58</v>
      </c>
      <c r="B50" t="s">
        <v>59</v>
      </c>
      <c r="I50" s="8"/>
    </row>
    <row r="51" spans="1:9" x14ac:dyDescent="0.25">
      <c r="A51" s="7" t="s">
        <v>39</v>
      </c>
      <c r="C51" s="14">
        <v>205.48231752999996</v>
      </c>
      <c r="D51" s="14">
        <v>173.09861035999998</v>
      </c>
      <c r="E51" s="14">
        <v>131.96721433000002</v>
      </c>
      <c r="F51" s="14">
        <v>114.44723437000003</v>
      </c>
      <c r="G51" s="14">
        <v>111.64823187</v>
      </c>
      <c r="H51" s="14">
        <v>109.85314622000004</v>
      </c>
      <c r="I51" s="15">
        <v>99.422058800000002</v>
      </c>
    </row>
    <row r="52" spans="1:9" x14ac:dyDescent="0.25">
      <c r="A52" s="7" t="s">
        <v>52</v>
      </c>
      <c r="C52" s="14">
        <v>0</v>
      </c>
      <c r="D52" s="14">
        <v>5.0256999999999993E-3</v>
      </c>
      <c r="E52" s="14">
        <v>5.9440500000000002E-3</v>
      </c>
      <c r="F52" s="14">
        <v>7.6783699999999986E-3</v>
      </c>
      <c r="G52" s="14">
        <v>1.3018179999999999E-2</v>
      </c>
      <c r="H52" s="14">
        <v>1.4560259999999998E-2</v>
      </c>
      <c r="I52" s="15">
        <v>1.5883829999999995E-2</v>
      </c>
    </row>
    <row r="53" spans="1:9" x14ac:dyDescent="0.25">
      <c r="A53" s="7" t="s">
        <v>60</v>
      </c>
      <c r="C53" s="14">
        <v>495.86008690999972</v>
      </c>
      <c r="D53" s="14">
        <v>446.86177658999998</v>
      </c>
      <c r="E53" s="14">
        <v>428.71272934999985</v>
      </c>
      <c r="F53" s="14">
        <v>398.89090338000011</v>
      </c>
      <c r="G53" s="14">
        <v>428.18229819000021</v>
      </c>
      <c r="H53" s="14">
        <v>486.50246481999977</v>
      </c>
      <c r="I53" s="15">
        <v>547.10686076000013</v>
      </c>
    </row>
    <row r="54" spans="1:9" x14ac:dyDescent="0.25">
      <c r="A54" s="7" t="s">
        <v>53</v>
      </c>
      <c r="C54" s="14">
        <v>0</v>
      </c>
      <c r="D54" s="14">
        <v>9.1618499999999992E-3</v>
      </c>
      <c r="E54" s="14">
        <v>2.1769440000000001E-2</v>
      </c>
      <c r="F54" s="14">
        <v>3.080608E-2</v>
      </c>
      <c r="G54" s="14">
        <v>5.2145499999999949E-2</v>
      </c>
      <c r="H54" s="14">
        <v>6.1168679999999892E-2</v>
      </c>
      <c r="I54" s="15">
        <v>6.7054459999999913E-2</v>
      </c>
    </row>
    <row r="55" spans="1:9" x14ac:dyDescent="0.25">
      <c r="A55" s="7" t="s">
        <v>40</v>
      </c>
      <c r="C55" s="14">
        <v>96.645001960000016</v>
      </c>
      <c r="D55" s="14">
        <v>95.903975980000013</v>
      </c>
      <c r="E55" s="14">
        <v>95.22920029999996</v>
      </c>
      <c r="F55" s="14">
        <v>75.743741850000006</v>
      </c>
      <c r="G55" s="14">
        <v>75.743757130000006</v>
      </c>
      <c r="H55" s="14">
        <v>75.743757829999993</v>
      </c>
      <c r="I55" s="15">
        <v>75.74383675</v>
      </c>
    </row>
    <row r="56" spans="1:9" x14ac:dyDescent="0.25">
      <c r="A56" s="7" t="s">
        <v>43</v>
      </c>
      <c r="C56" s="14">
        <v>78.894794310000023</v>
      </c>
      <c r="D56" s="14">
        <v>78.938829150000004</v>
      </c>
      <c r="E56" s="14">
        <v>82.36987298999999</v>
      </c>
      <c r="F56" s="14">
        <v>82.697914270000012</v>
      </c>
      <c r="G56" s="14">
        <v>83.161894149999995</v>
      </c>
      <c r="H56" s="14">
        <v>83.470888450000018</v>
      </c>
      <c r="I56" s="15">
        <v>84.12182168999999</v>
      </c>
    </row>
    <row r="57" spans="1:9" x14ac:dyDescent="0.25">
      <c r="A57" s="7" t="s">
        <v>55</v>
      </c>
      <c r="C57" s="14">
        <v>4.1003520000000002E-2</v>
      </c>
      <c r="D57" s="14">
        <v>5.5460048300000011</v>
      </c>
      <c r="E57" s="14">
        <v>24.280005139999997</v>
      </c>
      <c r="F57" s="14">
        <v>37.5652233</v>
      </c>
      <c r="G57" s="14">
        <v>51.250434699999992</v>
      </c>
      <c r="H57" s="14">
        <v>58.868448499999879</v>
      </c>
      <c r="I57" s="15">
        <v>59.731883629999992</v>
      </c>
    </row>
    <row r="58" spans="1:9" x14ac:dyDescent="0.25">
      <c r="A58" s="7" t="s">
        <v>56</v>
      </c>
      <c r="C58" s="14">
        <v>132.38502697999996</v>
      </c>
      <c r="D58" s="14">
        <v>216.96747223</v>
      </c>
      <c r="E58" s="14">
        <v>476.20293530999999</v>
      </c>
      <c r="F58" s="14">
        <v>888.30581422999956</v>
      </c>
      <c r="G58" s="14">
        <v>892.78415772999983</v>
      </c>
      <c r="H58" s="14">
        <v>898.4957435699996</v>
      </c>
      <c r="I58" s="15">
        <v>905.78498115999901</v>
      </c>
    </row>
    <row r="59" spans="1:9" x14ac:dyDescent="0.25">
      <c r="A59" s="7" t="s">
        <v>57</v>
      </c>
      <c r="C59" s="13">
        <v>94.16723537</v>
      </c>
      <c r="D59" s="13">
        <v>173.64962983000007</v>
      </c>
      <c r="E59" s="13">
        <v>426.60815266999992</v>
      </c>
      <c r="F59" s="13">
        <v>929.99354261999997</v>
      </c>
      <c r="G59" s="13">
        <v>986.1623888499995</v>
      </c>
      <c r="H59" s="13">
        <v>1053.7699426800009</v>
      </c>
      <c r="I59" s="16">
        <v>1141.1277968100003</v>
      </c>
    </row>
    <row r="60" spans="1:9" x14ac:dyDescent="0.25">
      <c r="A60" s="7" t="s">
        <v>44</v>
      </c>
      <c r="C60" s="13">
        <v>2.5680048499999999</v>
      </c>
      <c r="D60" s="13">
        <v>2.5321680100000004</v>
      </c>
      <c r="E60" s="13">
        <v>2.4251047899999998</v>
      </c>
      <c r="F60" s="13">
        <v>0.48923589999999995</v>
      </c>
      <c r="G60" s="13">
        <v>0.48406425000000008</v>
      </c>
      <c r="H60" s="13">
        <v>0.41204799000000003</v>
      </c>
      <c r="I60" s="16">
        <v>0.35403045</v>
      </c>
    </row>
    <row r="61" spans="1:9" x14ac:dyDescent="0.25">
      <c r="A61" s="7" t="s">
        <v>45</v>
      </c>
      <c r="C61" s="14">
        <v>3.1255493099999998</v>
      </c>
      <c r="D61" s="14">
        <v>2.88955253</v>
      </c>
      <c r="E61" s="14">
        <v>2.7365559599999996</v>
      </c>
      <c r="F61" s="14">
        <v>2.7365599100000004</v>
      </c>
      <c r="G61" s="14">
        <v>2.7365634700000001</v>
      </c>
      <c r="H61" s="14">
        <v>2.5325615099999998</v>
      </c>
      <c r="I61" s="15">
        <v>1.6836892800000001</v>
      </c>
    </row>
    <row r="62" spans="1:9" x14ac:dyDescent="0.25">
      <c r="A62" s="7" t="s">
        <v>61</v>
      </c>
      <c r="C62" s="14">
        <v>24.819302750000002</v>
      </c>
      <c r="D62" s="14">
        <v>40.081140489999996</v>
      </c>
      <c r="E62" s="14">
        <v>91.080987599999958</v>
      </c>
      <c r="F62" s="14">
        <v>236.33333004000005</v>
      </c>
      <c r="G62" s="14">
        <v>269.43927419000005</v>
      </c>
      <c r="H62" s="14">
        <v>296.38841830999996</v>
      </c>
      <c r="I62" s="15">
        <v>354.54984004000005</v>
      </c>
    </row>
    <row r="63" spans="1:9" x14ac:dyDescent="0.25">
      <c r="A63" s="9" t="s">
        <v>34</v>
      </c>
      <c r="C63" s="20">
        <f t="shared" ref="C63:I63" si="3">SUM(C51:C62)</f>
        <v>1133.9883234899999</v>
      </c>
      <c r="D63" s="20">
        <f t="shared" si="3"/>
        <v>1236.4833475500002</v>
      </c>
      <c r="E63" s="20">
        <f t="shared" si="3"/>
        <v>1761.6404719299999</v>
      </c>
      <c r="F63" s="20">
        <f t="shared" si="3"/>
        <v>2767.2419843199996</v>
      </c>
      <c r="G63" s="20">
        <f t="shared" si="3"/>
        <v>2901.6582282099994</v>
      </c>
      <c r="H63" s="20">
        <f t="shared" si="3"/>
        <v>3066.1131488200003</v>
      </c>
      <c r="I63" s="21">
        <f t="shared" si="3"/>
        <v>3269.70973766</v>
      </c>
    </row>
    <row r="64" spans="1:9" x14ac:dyDescent="0.25">
      <c r="A64" s="7"/>
      <c r="I64" s="8"/>
    </row>
    <row r="65" spans="1:9" x14ac:dyDescent="0.25">
      <c r="A65" s="35" t="s">
        <v>62</v>
      </c>
      <c r="B65" t="s">
        <v>51</v>
      </c>
      <c r="I65" s="8"/>
    </row>
    <row r="66" spans="1:9" x14ac:dyDescent="0.25">
      <c r="A66" s="40" t="s">
        <v>63</v>
      </c>
      <c r="C66" s="26">
        <v>2852.0154445336079</v>
      </c>
      <c r="D66" s="26">
        <v>2897.5454856696974</v>
      </c>
      <c r="E66" s="26">
        <v>3046.4408179448064</v>
      </c>
      <c r="F66" s="26">
        <v>3228.0686579025182</v>
      </c>
      <c r="G66" s="26">
        <v>3324.9070869258385</v>
      </c>
      <c r="H66" s="26">
        <v>3487.4010915194867</v>
      </c>
      <c r="I66" s="27">
        <v>3686.1471704494379</v>
      </c>
    </row>
    <row r="67" spans="1:9" x14ac:dyDescent="0.25">
      <c r="A67" s="40" t="s">
        <v>29</v>
      </c>
      <c r="C67" s="26">
        <v>952.20364473928896</v>
      </c>
      <c r="D67" s="26">
        <v>1016.4130362963642</v>
      </c>
      <c r="E67" s="26">
        <v>1045.8275161638862</v>
      </c>
      <c r="F67" s="26">
        <v>1092.7970517713006</v>
      </c>
      <c r="G67" s="26">
        <v>1123.1062784253772</v>
      </c>
      <c r="H67" s="26">
        <v>1166.5751604674322</v>
      </c>
      <c r="I67" s="27">
        <v>1215.0550746890603</v>
      </c>
    </row>
    <row r="68" spans="1:9" x14ac:dyDescent="0.25">
      <c r="A68" s="40" t="s">
        <v>64</v>
      </c>
      <c r="C68" s="26">
        <v>10.136168415885976</v>
      </c>
      <c r="D68" s="26">
        <v>77.72929604538075</v>
      </c>
      <c r="E68" s="26">
        <v>377.80715889554574</v>
      </c>
      <c r="F68" s="26">
        <v>876.60376721399757</v>
      </c>
      <c r="G68" s="26">
        <v>1331.4861147244224</v>
      </c>
      <c r="H68" s="26">
        <v>1676.2371570679502</v>
      </c>
      <c r="I68" s="27">
        <v>1892.9642610705016</v>
      </c>
    </row>
    <row r="69" spans="1:9" x14ac:dyDescent="0.25">
      <c r="A69" s="40" t="s">
        <v>65</v>
      </c>
      <c r="C69" s="26">
        <v>5.817447728075126</v>
      </c>
      <c r="D69" s="26">
        <v>7.6091433300417401</v>
      </c>
      <c r="E69" s="26">
        <v>8.8110153767423274</v>
      </c>
      <c r="F69" s="26">
        <v>9.676836349864292</v>
      </c>
      <c r="G69" s="26">
        <v>10.417651021318385</v>
      </c>
      <c r="H69" s="26">
        <v>11.23990089895889</v>
      </c>
      <c r="I69" s="27">
        <v>12.175835178386414</v>
      </c>
    </row>
    <row r="70" spans="1:9" x14ac:dyDescent="0.25">
      <c r="A70" s="40" t="s">
        <v>66</v>
      </c>
      <c r="C70" s="26">
        <v>0</v>
      </c>
      <c r="D70" s="26">
        <v>62.5122008503186</v>
      </c>
      <c r="E70" s="26">
        <v>368.15796644208859</v>
      </c>
      <c r="F70" s="26">
        <v>890.49938279283549</v>
      </c>
      <c r="G70" s="26">
        <v>1193.3232459932763</v>
      </c>
      <c r="H70" s="26">
        <v>1322.7140592558585</v>
      </c>
      <c r="I70" s="27">
        <v>1414.1776465289213</v>
      </c>
    </row>
    <row r="71" spans="1:9" x14ac:dyDescent="0.25">
      <c r="A71" s="40" t="s">
        <v>67</v>
      </c>
      <c r="C71" s="26">
        <v>0</v>
      </c>
      <c r="D71" s="26">
        <v>11.303187262099286</v>
      </c>
      <c r="E71" s="26">
        <v>30.089146294865241</v>
      </c>
      <c r="F71" s="26">
        <v>46.618163237113713</v>
      </c>
      <c r="G71" s="26">
        <v>45.715422917171821</v>
      </c>
      <c r="H71" s="26">
        <v>43.746463481266581</v>
      </c>
      <c r="I71" s="27">
        <v>37.176089889311108</v>
      </c>
    </row>
    <row r="72" spans="1:9" x14ac:dyDescent="0.25">
      <c r="A72" s="40" t="s">
        <v>68</v>
      </c>
      <c r="C72" s="26">
        <v>0</v>
      </c>
      <c r="D72" s="26">
        <v>5.6669653566052774E-2</v>
      </c>
      <c r="E72" s="26">
        <v>16.379601068301081</v>
      </c>
      <c r="F72" s="26">
        <v>335.70298452387487</v>
      </c>
      <c r="G72" s="26">
        <v>180.97197241433605</v>
      </c>
      <c r="H72" s="26">
        <v>106.75193344241295</v>
      </c>
      <c r="I72" s="27">
        <v>85.331195421402086</v>
      </c>
    </row>
    <row r="73" spans="1:9" x14ac:dyDescent="0.25">
      <c r="A73" s="40" t="s">
        <v>69</v>
      </c>
      <c r="C73" s="26">
        <v>0</v>
      </c>
      <c r="D73" s="26">
        <v>2.2958954319343439E-4</v>
      </c>
      <c r="E73" s="26">
        <v>3.7662399203490719E-5</v>
      </c>
      <c r="F73" s="26">
        <v>2.1209626596268132E-4</v>
      </c>
      <c r="G73" s="26">
        <v>9.0594272057663517E-6</v>
      </c>
      <c r="H73" s="26">
        <v>3.1186831262752E-6</v>
      </c>
      <c r="I73" s="27">
        <v>1.6036247815270566E-4</v>
      </c>
    </row>
    <row r="74" spans="1:9" s="38" customFormat="1" x14ac:dyDescent="0.25">
      <c r="A74" s="41" t="s">
        <v>34</v>
      </c>
      <c r="C74" s="28">
        <f t="shared" ref="C74:I74" si="4">SUM(C66:C73)</f>
        <v>3820.1727054168578</v>
      </c>
      <c r="D74" s="28">
        <f t="shared" si="4"/>
        <v>4073.169248697011</v>
      </c>
      <c r="E74" s="28">
        <f t="shared" si="4"/>
        <v>4893.5132598486343</v>
      </c>
      <c r="F74" s="28">
        <f t="shared" si="4"/>
        <v>6479.9670558877706</v>
      </c>
      <c r="G74" s="28">
        <f t="shared" si="4"/>
        <v>7209.9277814811676</v>
      </c>
      <c r="H74" s="28">
        <f t="shared" si="4"/>
        <v>7814.6657692520494</v>
      </c>
      <c r="I74" s="31">
        <f t="shared" si="4"/>
        <v>8343.027433589501</v>
      </c>
    </row>
    <row r="75" spans="1:9" x14ac:dyDescent="0.25">
      <c r="A75" s="7"/>
      <c r="I75" s="8"/>
    </row>
    <row r="76" spans="1:9" x14ac:dyDescent="0.25">
      <c r="A76" s="10" t="s">
        <v>70</v>
      </c>
      <c r="B76" t="s">
        <v>36</v>
      </c>
      <c r="I76" s="8"/>
    </row>
    <row r="77" spans="1:9" x14ac:dyDescent="0.25">
      <c r="A77" s="7" t="s">
        <v>71</v>
      </c>
      <c r="C77" s="36">
        <v>15.261042871524522</v>
      </c>
      <c r="D77" s="36">
        <v>15.067438236264522</v>
      </c>
      <c r="E77" s="36">
        <v>12.393040720315312</v>
      </c>
      <c r="F77" s="36">
        <v>8.6660413678059989</v>
      </c>
      <c r="G77" s="36">
        <v>5.0730982662291213</v>
      </c>
      <c r="H77" s="36">
        <v>2.7060496901697566</v>
      </c>
      <c r="I77" s="37">
        <v>1.6034393271224217</v>
      </c>
    </row>
    <row r="78" spans="1:9" x14ac:dyDescent="0.25">
      <c r="A78" s="7" t="s">
        <v>72</v>
      </c>
      <c r="C78" s="36">
        <v>8.25950040749637</v>
      </c>
      <c r="D78" s="36">
        <v>8.1675010970543749</v>
      </c>
      <c r="E78" s="36">
        <v>7.0725782516807678</v>
      </c>
      <c r="F78" s="36">
        <v>5.911677931436766</v>
      </c>
      <c r="G78" s="36">
        <v>5.2408562166210979</v>
      </c>
      <c r="H78" s="36">
        <v>4.797100508256797</v>
      </c>
      <c r="I78" s="37">
        <v>4.5267542591866299</v>
      </c>
    </row>
    <row r="79" spans="1:9" x14ac:dyDescent="0.25">
      <c r="A79" s="7" t="s">
        <v>73</v>
      </c>
      <c r="C79" s="36">
        <v>2.67574184630167</v>
      </c>
      <c r="D79" s="36">
        <v>3.4964558208160912</v>
      </c>
      <c r="E79" s="36">
        <v>3.7304353421908285</v>
      </c>
      <c r="F79" s="36">
        <v>3.8916632754392415</v>
      </c>
      <c r="G79" s="36">
        <v>4.1043687738662609</v>
      </c>
      <c r="H79" s="36">
        <v>4.3383853706111291</v>
      </c>
      <c r="I79" s="37">
        <v>4.597065712348722</v>
      </c>
    </row>
    <row r="80" spans="1:9" s="38" customFormat="1" x14ac:dyDescent="0.25">
      <c r="A80" s="9" t="s">
        <v>34</v>
      </c>
      <c r="C80" s="39">
        <f>SUM(C77:C79)</f>
        <v>26.196285125322561</v>
      </c>
      <c r="D80" s="39">
        <f t="shared" ref="D80:I80" si="5">SUM(D77:D79)</f>
        <v>26.73139515413499</v>
      </c>
      <c r="E80" s="39">
        <f t="shared" si="5"/>
        <v>23.19605431418691</v>
      </c>
      <c r="F80" s="39">
        <f t="shared" si="5"/>
        <v>18.469382574682008</v>
      </c>
      <c r="G80" s="39">
        <f t="shared" si="5"/>
        <v>14.41832325671648</v>
      </c>
      <c r="H80" s="39">
        <f t="shared" si="5"/>
        <v>11.841535569037681</v>
      </c>
      <c r="I80" s="45">
        <f t="shared" si="5"/>
        <v>10.727259298657774</v>
      </c>
    </row>
    <row r="81" spans="1:9" x14ac:dyDescent="0.25">
      <c r="A81" s="7"/>
      <c r="I81" s="8"/>
    </row>
    <row r="82" spans="1:9" x14ac:dyDescent="0.25">
      <c r="A82" s="10" t="s">
        <v>74</v>
      </c>
      <c r="B82" t="s">
        <v>75</v>
      </c>
      <c r="I82" s="8"/>
    </row>
    <row r="83" spans="1:9" x14ac:dyDescent="0.25">
      <c r="A83" s="7" t="s">
        <v>76</v>
      </c>
      <c r="C83" t="s">
        <v>77</v>
      </c>
      <c r="D83" s="14">
        <f>SUM(D84:D85)</f>
        <v>35.566433889988147</v>
      </c>
      <c r="E83" s="14">
        <f t="shared" ref="E83:I83" si="6">SUM(E84:E85)</f>
        <v>114.9012628725408</v>
      </c>
      <c r="F83" s="14">
        <f t="shared" si="6"/>
        <v>253.01232247016637</v>
      </c>
      <c r="G83" s="14">
        <f t="shared" si="6"/>
        <v>253.15736330614652</v>
      </c>
      <c r="H83" s="14">
        <f t="shared" si="6"/>
        <v>249.60414890173502</v>
      </c>
      <c r="I83" s="15">
        <f t="shared" si="6"/>
        <v>226.64038856068817</v>
      </c>
    </row>
    <row r="84" spans="1:9" x14ac:dyDescent="0.25">
      <c r="A84" s="7" t="s">
        <v>78</v>
      </c>
      <c r="C84" t="s">
        <v>77</v>
      </c>
      <c r="D84" s="14">
        <v>1.4958151107481614</v>
      </c>
      <c r="E84" s="14">
        <v>8.5162581183807955</v>
      </c>
      <c r="F84" s="14">
        <v>30.626715928816363</v>
      </c>
      <c r="G84" s="14">
        <v>61.125064158037553</v>
      </c>
      <c r="H84" s="14">
        <v>74.028112214088807</v>
      </c>
      <c r="I84" s="15">
        <v>76.087132566882772</v>
      </c>
    </row>
    <row r="85" spans="1:9" x14ac:dyDescent="0.25">
      <c r="A85" s="7" t="s">
        <v>79</v>
      </c>
      <c r="C85" t="s">
        <v>77</v>
      </c>
      <c r="D85" s="14">
        <v>34.070618779239986</v>
      </c>
      <c r="E85" s="14">
        <v>106.38500475416001</v>
      </c>
      <c r="F85" s="14">
        <v>222.38560654135</v>
      </c>
      <c r="G85" s="14">
        <v>192.03229914810896</v>
      </c>
      <c r="H85" s="14">
        <v>175.57603668764622</v>
      </c>
      <c r="I85" s="15">
        <v>150.55325599380541</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13.896911888260863</v>
      </c>
      <c r="E88" s="26">
        <v>26.948743875737012</v>
      </c>
      <c r="F88" s="26">
        <v>38.181572956758238</v>
      </c>
      <c r="G88" s="26">
        <v>27.198301974765833</v>
      </c>
      <c r="H88" s="26">
        <v>20.421015555841215</v>
      </c>
      <c r="I88" s="27">
        <v>17.755948913464721</v>
      </c>
    </row>
    <row r="89" spans="1:9" x14ac:dyDescent="0.25">
      <c r="A89" s="7" t="s">
        <v>82</v>
      </c>
      <c r="C89" t="s">
        <v>77</v>
      </c>
      <c r="D89" s="26">
        <v>2.9336721658849801E-2</v>
      </c>
      <c r="E89" s="26">
        <v>2.8124434654511938E-2</v>
      </c>
      <c r="F89" s="26">
        <v>1.9547165205395595E-2</v>
      </c>
      <c r="G89" s="26">
        <v>3.2463868912686662E-2</v>
      </c>
      <c r="H89" s="26">
        <v>3.8284185911140682E-2</v>
      </c>
      <c r="I89" s="27">
        <v>4.1506004591456931E-2</v>
      </c>
    </row>
    <row r="90" spans="1:9" x14ac:dyDescent="0.25">
      <c r="A90" s="7" t="s">
        <v>83</v>
      </c>
      <c r="C90" t="s">
        <v>77</v>
      </c>
      <c r="D90" s="14">
        <v>1.7740399430620765E-2</v>
      </c>
      <c r="E90" s="14">
        <v>3.3432847254020376E-2</v>
      </c>
      <c r="F90" s="14">
        <v>2.1543678264332476E-2</v>
      </c>
      <c r="G90" s="14">
        <v>4.2231025662455929E-2</v>
      </c>
      <c r="H90" s="14">
        <v>5.9646647484273986E-2</v>
      </c>
      <c r="I90" s="15">
        <v>6.6872068055285186E-2</v>
      </c>
    </row>
    <row r="91" spans="1:9" x14ac:dyDescent="0.25">
      <c r="A91" s="7" t="s">
        <v>84</v>
      </c>
      <c r="C91" t="s">
        <v>77</v>
      </c>
      <c r="D91" s="14">
        <v>0</v>
      </c>
      <c r="E91" s="14">
        <v>0</v>
      </c>
      <c r="F91" s="14">
        <v>10.133885704570984</v>
      </c>
      <c r="G91" s="14">
        <v>11.28035562311015</v>
      </c>
      <c r="H91" s="14">
        <v>11.277827280863804</v>
      </c>
      <c r="I91" s="15">
        <v>11.27775717683479</v>
      </c>
    </row>
    <row r="92" spans="1:9" x14ac:dyDescent="0.25">
      <c r="A92" s="7" t="s">
        <v>85</v>
      </c>
      <c r="C92" t="s">
        <v>77</v>
      </c>
      <c r="D92" s="14">
        <v>1.0233810295025314</v>
      </c>
      <c r="E92" s="14">
        <v>25.030758225278653</v>
      </c>
      <c r="F92" s="14">
        <v>126.02590203317938</v>
      </c>
      <c r="G92" s="14">
        <v>129.52855966074708</v>
      </c>
      <c r="H92" s="14">
        <v>132.46037887054393</v>
      </c>
      <c r="I92" s="15">
        <v>132.75067475288358</v>
      </c>
    </row>
    <row r="93" spans="1:9" x14ac:dyDescent="0.25">
      <c r="A93" s="7" t="s">
        <v>86</v>
      </c>
      <c r="C93" t="s">
        <v>77</v>
      </c>
      <c r="D93" s="26">
        <v>20.584112456889223</v>
      </c>
      <c r="E93" s="26">
        <v>62.876826499607361</v>
      </c>
      <c r="F93" s="26">
        <v>78.57358555443173</v>
      </c>
      <c r="G93" s="26">
        <v>85.071418149340559</v>
      </c>
      <c r="H93" s="26">
        <v>85.257036355797652</v>
      </c>
      <c r="I93" s="27">
        <v>64.678121288392447</v>
      </c>
    </row>
    <row r="94" spans="1:9" x14ac:dyDescent="0.25">
      <c r="A94" s="7" t="s">
        <v>87</v>
      </c>
      <c r="C94" t="s">
        <v>77</v>
      </c>
      <c r="D94" s="26">
        <v>2.3659785022650174E-4</v>
      </c>
      <c r="E94" s="26">
        <v>3.4019854190705975E-4</v>
      </c>
      <c r="F94" s="26">
        <v>6.5919990987818328E-4</v>
      </c>
      <c r="G94" s="26">
        <v>7.4846690616938284E-4</v>
      </c>
      <c r="H94" s="26">
        <v>8.4054421754207011E-4</v>
      </c>
      <c r="I94" s="27">
        <v>9.0312537443541015E-4</v>
      </c>
    </row>
    <row r="95" spans="1:9" x14ac:dyDescent="0.25">
      <c r="A95" s="9" t="s">
        <v>34</v>
      </c>
      <c r="C95" t="s">
        <v>77</v>
      </c>
      <c r="D95" s="28">
        <f>SUM(D88:D94)</f>
        <v>35.551719093592311</v>
      </c>
      <c r="E95" s="28">
        <f t="shared" ref="E95:I95" si="7">SUM(E88:E94)</f>
        <v>114.91822608107346</v>
      </c>
      <c r="F95" s="28">
        <f t="shared" si="7"/>
        <v>252.95669629231995</v>
      </c>
      <c r="G95" s="28">
        <f t="shared" si="7"/>
        <v>253.15407876944494</v>
      </c>
      <c r="H95" s="28">
        <f t="shared" si="7"/>
        <v>249.51502944065956</v>
      </c>
      <c r="I95" s="31">
        <f t="shared" si="7"/>
        <v>226.57178332959671</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6">
        <v>147.342915860381</v>
      </c>
      <c r="E98" s="26">
        <v>867.66240605135795</v>
      </c>
      <c r="F98" s="26">
        <v>2099.0712457020381</v>
      </c>
      <c r="G98" s="26">
        <v>2879.5874740184672</v>
      </c>
      <c r="H98" s="26">
        <v>3219.1204011560962</v>
      </c>
      <c r="I98" s="27">
        <v>3466.4534960332194</v>
      </c>
    </row>
    <row r="99" spans="1:9" x14ac:dyDescent="0.25">
      <c r="A99" s="7" t="s">
        <v>91</v>
      </c>
      <c r="C99" s="26">
        <v>0</v>
      </c>
      <c r="D99" s="26">
        <v>1.5101744774879495E-3</v>
      </c>
      <c r="E99" s="26">
        <v>5.1002301748334002E-3</v>
      </c>
      <c r="F99" s="26">
        <v>6.1888664829639842E-3</v>
      </c>
      <c r="G99" s="26">
        <v>6.5762587901305927E-3</v>
      </c>
      <c r="H99" s="26">
        <v>7.1976854362434629E-3</v>
      </c>
      <c r="I99" s="27">
        <v>6.5750422716869686E-3</v>
      </c>
    </row>
    <row r="100" spans="1:9" x14ac:dyDescent="0.25">
      <c r="A100" s="7" t="s">
        <v>92</v>
      </c>
      <c r="C100" s="26">
        <v>0</v>
      </c>
      <c r="D100" s="26">
        <v>328.79457512434391</v>
      </c>
      <c r="E100" s="26">
        <v>1004.7294457486315</v>
      </c>
      <c r="F100" s="26">
        <v>1257.3545453169095</v>
      </c>
      <c r="G100" s="26">
        <v>1358.9721641291715</v>
      </c>
      <c r="H100" s="26">
        <v>1362.6987238907277</v>
      </c>
      <c r="I100" s="27">
        <v>1034.0942571398323</v>
      </c>
    </row>
    <row r="101" spans="1:9" x14ac:dyDescent="0.25">
      <c r="A101" s="7" t="s">
        <v>93</v>
      </c>
      <c r="C101" s="26">
        <v>1245.9939836078622</v>
      </c>
      <c r="D101" s="26">
        <v>928.11779496795339</v>
      </c>
      <c r="E101" s="26">
        <v>241.86176612662163</v>
      </c>
      <c r="F101" s="26">
        <v>108.77736436484771</v>
      </c>
      <c r="G101" s="26">
        <v>177.41995913192252</v>
      </c>
      <c r="H101" s="26">
        <v>235.36295503855365</v>
      </c>
      <c r="I101" s="27">
        <v>531.76094658188617</v>
      </c>
    </row>
    <row r="102" spans="1:9" x14ac:dyDescent="0.25">
      <c r="A102" s="9" t="s">
        <v>34</v>
      </c>
      <c r="C102" s="28">
        <v>1245.9939836078622</v>
      </c>
      <c r="D102" s="28">
        <v>1404.2567961271557</v>
      </c>
      <c r="E102" s="28">
        <v>2114.258718156786</v>
      </c>
      <c r="F102" s="28">
        <v>3465.2093442502787</v>
      </c>
      <c r="G102" s="28">
        <v>4415.986173538352</v>
      </c>
      <c r="H102" s="28">
        <v>4817.1892777708144</v>
      </c>
      <c r="I102" s="31">
        <v>5032.315274797209</v>
      </c>
    </row>
    <row r="103" spans="1:9" x14ac:dyDescent="0.25">
      <c r="A103" s="9"/>
      <c r="C103" s="26"/>
      <c r="D103" s="26"/>
      <c r="E103" s="26"/>
      <c r="F103" s="26"/>
      <c r="G103" s="26"/>
      <c r="H103" s="26"/>
      <c r="I103" s="27"/>
    </row>
    <row r="104" spans="1:9" x14ac:dyDescent="0.25">
      <c r="A104" s="10" t="s">
        <v>94</v>
      </c>
      <c r="B104" t="s">
        <v>89</v>
      </c>
      <c r="C104" s="26"/>
      <c r="D104" s="28"/>
      <c r="E104" s="28"/>
      <c r="F104" s="28"/>
      <c r="G104" s="28"/>
      <c r="H104" s="28"/>
      <c r="I104" s="31"/>
    </row>
    <row r="105" spans="1:9" x14ac:dyDescent="0.25">
      <c r="A105" s="7" t="s">
        <v>95</v>
      </c>
      <c r="C105" s="26">
        <v>0</v>
      </c>
      <c r="D105" s="26">
        <v>32.456476738346865</v>
      </c>
      <c r="E105" s="26">
        <v>184.7873654510237</v>
      </c>
      <c r="F105" s="26">
        <v>664.54422473269426</v>
      </c>
      <c r="G105" s="26">
        <v>1326.3031030506281</v>
      </c>
      <c r="H105" s="26">
        <v>1606.2758590923386</v>
      </c>
      <c r="I105" s="27">
        <v>1650.9528687735778</v>
      </c>
    </row>
    <row r="106" spans="1:9" x14ac:dyDescent="0.25">
      <c r="A106" s="7" t="s">
        <v>96</v>
      </c>
      <c r="C106" s="26">
        <v>0</v>
      </c>
      <c r="D106" s="26">
        <v>0</v>
      </c>
      <c r="E106" s="26">
        <v>3.2997735224235787</v>
      </c>
      <c r="F106" s="26">
        <v>1.655282686706024</v>
      </c>
      <c r="G106" s="26">
        <v>5.8349146011406532</v>
      </c>
      <c r="H106" s="26">
        <v>3.8926211948469476</v>
      </c>
      <c r="I106" s="27">
        <v>5.8097610678644305</v>
      </c>
    </row>
    <row r="107" spans="1:9" x14ac:dyDescent="0.25">
      <c r="A107" s="7" t="s">
        <v>97</v>
      </c>
      <c r="C107" s="26">
        <v>0</v>
      </c>
      <c r="D107" s="26">
        <v>3.1738391771973018E-2</v>
      </c>
      <c r="E107" s="26">
        <v>2.6144999130246442</v>
      </c>
      <c r="F107" s="26">
        <v>5.3544596895901959</v>
      </c>
      <c r="G107" s="26">
        <v>3.1585669397812421</v>
      </c>
      <c r="H107" s="26">
        <v>0.11887154603565825</v>
      </c>
      <c r="I107" s="27">
        <v>0.96638035908735864</v>
      </c>
    </row>
    <row r="108" spans="1:9" x14ac:dyDescent="0.25">
      <c r="A108" s="7" t="s">
        <v>98</v>
      </c>
      <c r="C108" s="26">
        <v>0</v>
      </c>
      <c r="D108" s="26">
        <v>78.119753158692745</v>
      </c>
      <c r="E108" s="26">
        <v>464.14734175340323</v>
      </c>
      <c r="F108" s="26">
        <v>1222.7992434599944</v>
      </c>
      <c r="G108" s="26">
        <v>1225.1794689719879</v>
      </c>
      <c r="H108" s="26">
        <v>1201.054953631852</v>
      </c>
      <c r="I108" s="27">
        <v>1203.6252018077982</v>
      </c>
    </row>
    <row r="109" spans="1:9" x14ac:dyDescent="0.25">
      <c r="A109" s="7" t="s">
        <v>99</v>
      </c>
      <c r="C109" s="26">
        <v>0</v>
      </c>
      <c r="D109" s="26">
        <v>0</v>
      </c>
      <c r="E109" s="26">
        <v>0</v>
      </c>
      <c r="F109" s="26">
        <v>0</v>
      </c>
      <c r="G109" s="26">
        <v>237.3750404846183</v>
      </c>
      <c r="H109" s="26">
        <v>339.63731164558016</v>
      </c>
      <c r="I109" s="27">
        <v>431.11606329519401</v>
      </c>
    </row>
    <row r="110" spans="1:9" x14ac:dyDescent="0.25">
      <c r="A110" s="7" t="s">
        <v>100</v>
      </c>
      <c r="C110" s="26">
        <v>340.3418858579056</v>
      </c>
      <c r="D110" s="26">
        <v>347.86359292961009</v>
      </c>
      <c r="E110" s="26">
        <v>305.60497469068264</v>
      </c>
      <c r="F110" s="26">
        <v>247.15174929493764</v>
      </c>
      <c r="G110" s="26">
        <v>203.9607513582113</v>
      </c>
      <c r="H110" s="26">
        <v>176.93342295336166</v>
      </c>
      <c r="I110" s="27">
        <v>164.61284692698959</v>
      </c>
    </row>
    <row r="111" spans="1:9" x14ac:dyDescent="0.25">
      <c r="A111" s="7" t="s">
        <v>30</v>
      </c>
      <c r="C111" s="26">
        <v>0.52198704833489118</v>
      </c>
      <c r="D111" s="26">
        <v>14.281675316516932</v>
      </c>
      <c r="E111" s="26">
        <v>187.92937597749972</v>
      </c>
      <c r="F111" s="26">
        <v>325.11279116809766</v>
      </c>
      <c r="G111" s="26">
        <v>385.00711294397161</v>
      </c>
      <c r="H111" s="26">
        <v>436.25608019053703</v>
      </c>
      <c r="I111" s="27">
        <v>511.75372733689625</v>
      </c>
    </row>
    <row r="112" spans="1:9" x14ac:dyDescent="0.25">
      <c r="A112" s="7" t="s">
        <v>101</v>
      </c>
      <c r="C112" s="26">
        <v>0</v>
      </c>
      <c r="D112" s="26">
        <v>0</v>
      </c>
      <c r="E112" s="26">
        <v>0</v>
      </c>
      <c r="F112" s="26">
        <v>0</v>
      </c>
      <c r="G112" s="26">
        <v>0</v>
      </c>
      <c r="H112" s="26">
        <v>0</v>
      </c>
      <c r="I112" s="27">
        <v>0</v>
      </c>
    </row>
    <row r="113" spans="1:9" x14ac:dyDescent="0.25">
      <c r="A113" s="7" t="s">
        <v>102</v>
      </c>
      <c r="C113" s="26">
        <v>906.39416192430292</v>
      </c>
      <c r="D113" s="26">
        <v>931.95828426030801</v>
      </c>
      <c r="E113" s="26">
        <v>966.27908458368017</v>
      </c>
      <c r="F113" s="26">
        <v>998.27818060749155</v>
      </c>
      <c r="G113" s="26">
        <v>1026.7693419866744</v>
      </c>
      <c r="H113" s="26">
        <v>1051.1237343636069</v>
      </c>
      <c r="I113" s="27">
        <v>1062.3684892165559</v>
      </c>
    </row>
    <row r="114" spans="1:9" x14ac:dyDescent="0.25">
      <c r="A114" s="9" t="s">
        <v>34</v>
      </c>
      <c r="C114" s="28">
        <f>SUM(C105:C113)</f>
        <v>1247.2580348305435</v>
      </c>
      <c r="D114" s="28">
        <f t="shared" ref="D114:I114" si="8">SUM(D105:D113)</f>
        <v>1404.7115207952465</v>
      </c>
      <c r="E114" s="28">
        <f t="shared" si="8"/>
        <v>2114.662415891738</v>
      </c>
      <c r="F114" s="28">
        <f t="shared" si="8"/>
        <v>3464.8959316395121</v>
      </c>
      <c r="G114" s="28">
        <f t="shared" si="8"/>
        <v>4413.5883003370136</v>
      </c>
      <c r="H114" s="28">
        <f t="shared" si="8"/>
        <v>4815.2928546181583</v>
      </c>
      <c r="I114" s="31">
        <f t="shared" si="8"/>
        <v>5031.2053387839642</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s="33">
        <v>-23.109719110702869</v>
      </c>
      <c r="E118" s="33">
        <v>-88.67800409741271</v>
      </c>
      <c r="F118" s="33">
        <v>-2.8522068998396666</v>
      </c>
      <c r="G118" s="33">
        <v>-23.821069376851653</v>
      </c>
      <c r="H118" s="33">
        <v>-51.447967511158254</v>
      </c>
      <c r="I118" s="34">
        <v>-66.249506321865553</v>
      </c>
    </row>
    <row r="119" spans="1:9" x14ac:dyDescent="0.25">
      <c r="A119" s="7" t="s">
        <v>108</v>
      </c>
      <c r="B119" t="s">
        <v>49</v>
      </c>
      <c r="C119" t="s">
        <v>77</v>
      </c>
      <c r="D119" s="73">
        <f t="shared" ref="D119:I119" si="9">D118/(D117*1000)</f>
        <v>-9.6790580962903626E-4</v>
      </c>
      <c r="E119" s="73">
        <f t="shared" si="9"/>
        <v>-3.3853026950720639E-3</v>
      </c>
      <c r="F119" s="73">
        <f t="shared" si="9"/>
        <v>-9.9470143678582224E-5</v>
      </c>
      <c r="G119" s="73">
        <f t="shared" si="9"/>
        <v>-7.5003367055578255E-4</v>
      </c>
      <c r="H119" s="73">
        <f t="shared" si="9"/>
        <v>-1.4596410335960012E-3</v>
      </c>
      <c r="I119" s="72">
        <f t="shared" si="9"/>
        <v>-1.6952712792514023E-3</v>
      </c>
    </row>
    <row r="120" spans="1:9" x14ac:dyDescent="0.25">
      <c r="A120" s="7"/>
      <c r="I120" s="8"/>
    </row>
    <row r="121" spans="1:9" x14ac:dyDescent="0.25">
      <c r="A121" s="10" t="s">
        <v>109</v>
      </c>
      <c r="I121" s="8"/>
    </row>
    <row r="122" spans="1:9" x14ac:dyDescent="0.25">
      <c r="A122" s="7" t="s">
        <v>110</v>
      </c>
      <c r="B122" t="s">
        <v>107</v>
      </c>
      <c r="C122" t="s">
        <v>77</v>
      </c>
      <c r="D122" s="24">
        <v>20.851396837803001</v>
      </c>
      <c r="E122" s="24">
        <v>120.96287730458</v>
      </c>
      <c r="F122" s="24">
        <v>243.91628718112997</v>
      </c>
      <c r="G122" s="24">
        <v>106.97380570374598</v>
      </c>
      <c r="H122" s="24">
        <v>51.76013054933</v>
      </c>
      <c r="I122" s="25">
        <v>21.814056506653994</v>
      </c>
    </row>
    <row r="123" spans="1:9" x14ac:dyDescent="0.25">
      <c r="A123" s="7" t="s">
        <v>111</v>
      </c>
      <c r="B123" t="s">
        <v>107</v>
      </c>
      <c r="C123" t="s">
        <v>77</v>
      </c>
      <c r="D123" s="24">
        <v>9.2537164126828007</v>
      </c>
      <c r="E123" s="24">
        <v>53.754797554649997</v>
      </c>
      <c r="F123" s="24">
        <v>108.52918876452001</v>
      </c>
      <c r="G123" s="24">
        <v>47.546132696511997</v>
      </c>
      <c r="H123" s="24">
        <v>23.015276021060004</v>
      </c>
      <c r="I123" s="25">
        <v>9.7278631017210007</v>
      </c>
    </row>
    <row r="124" spans="1:9" x14ac:dyDescent="0.25">
      <c r="A124" s="7" t="s">
        <v>112</v>
      </c>
      <c r="C124" t="s">
        <v>77</v>
      </c>
      <c r="D124" s="17">
        <v>1878.8841888790002</v>
      </c>
      <c r="E124" s="17">
        <v>10593.740599703002</v>
      </c>
      <c r="F124" s="17">
        <v>21361.935754377002</v>
      </c>
      <c r="G124" s="17">
        <v>9365.3714409269996</v>
      </c>
      <c r="H124" s="17">
        <v>4530.5330894019999</v>
      </c>
      <c r="I124" s="18">
        <v>1907.8383816859998</v>
      </c>
    </row>
    <row r="125" spans="1:9" x14ac:dyDescent="0.25">
      <c r="A125" s="7" t="s">
        <v>113</v>
      </c>
      <c r="C125" t="s">
        <v>77</v>
      </c>
      <c r="D125" s="17">
        <v>829.84986796099986</v>
      </c>
      <c r="E125" s="17">
        <v>4691.0868648859978</v>
      </c>
      <c r="F125" s="17">
        <v>9471.4336351780021</v>
      </c>
      <c r="G125" s="17">
        <v>4146.427200008</v>
      </c>
      <c r="H125" s="17">
        <v>2004.8719345399998</v>
      </c>
      <c r="I125" s="18">
        <v>844.55174285299995</v>
      </c>
    </row>
    <row r="126" spans="1:9" x14ac:dyDescent="0.25">
      <c r="A126" s="7"/>
      <c r="I126" s="8"/>
    </row>
    <row r="127" spans="1:9" ht="14.1" customHeight="1" x14ac:dyDescent="0.25">
      <c r="A127" s="10" t="s">
        <v>114</v>
      </c>
      <c r="B127" t="s">
        <v>115</v>
      </c>
      <c r="I127" s="8"/>
    </row>
    <row r="128" spans="1:9" ht="14.1" customHeight="1" x14ac:dyDescent="0.25">
      <c r="A128" s="7" t="s">
        <v>116</v>
      </c>
      <c r="C128" t="s">
        <v>77</v>
      </c>
      <c r="D128" s="24">
        <v>5.5314910871978951</v>
      </c>
      <c r="E128" s="24">
        <v>5.3751431842257009</v>
      </c>
      <c r="F128" s="24">
        <v>5.1339970927483014</v>
      </c>
      <c r="G128" s="24">
        <v>5.2795573101049502</v>
      </c>
      <c r="H128" s="24">
        <v>5.3597563591126205</v>
      </c>
      <c r="I128" s="25">
        <v>5.3846876190267539</v>
      </c>
    </row>
    <row r="129" spans="1:9" ht="14.1" customHeight="1" x14ac:dyDescent="0.25">
      <c r="A129" s="7" t="s">
        <v>117</v>
      </c>
      <c r="C129" t="s">
        <v>77</v>
      </c>
      <c r="D129" s="24">
        <v>10.892216512419358</v>
      </c>
      <c r="E129" s="24">
        <v>8.7388560595221865</v>
      </c>
      <c r="F129" s="24">
        <v>6.363371479999997</v>
      </c>
      <c r="G129" s="24">
        <v>6.9759941299999948</v>
      </c>
      <c r="H129" s="24">
        <v>7.2954680500000029</v>
      </c>
      <c r="I129" s="25">
        <v>7.1621869599999988</v>
      </c>
    </row>
    <row r="130" spans="1:9" x14ac:dyDescent="0.25">
      <c r="A130" s="7" t="s">
        <v>118</v>
      </c>
      <c r="C130" t="s">
        <v>77</v>
      </c>
      <c r="D130" s="24">
        <v>7.5648270766868881</v>
      </c>
      <c r="E130" s="24">
        <v>5.496742887867601</v>
      </c>
      <c r="F130" s="24">
        <v>3.0767772447824009</v>
      </c>
      <c r="G130" s="24">
        <v>4.0308058464347001</v>
      </c>
      <c r="H130" s="24">
        <v>4.5454226335960097</v>
      </c>
      <c r="I130" s="25">
        <v>4.5114076274746004</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36">
        <v>51.957750992237919</v>
      </c>
      <c r="D134" s="36">
        <v>51.957750992237919</v>
      </c>
      <c r="E134" s="36">
        <v>58.376038777479756</v>
      </c>
      <c r="F134" s="36">
        <v>62.063379834830023</v>
      </c>
      <c r="G134" s="36">
        <v>76.39471180407736</v>
      </c>
      <c r="H134" s="36">
        <v>90.680365102632251</v>
      </c>
      <c r="I134" s="37">
        <v>98.193660586000647</v>
      </c>
    </row>
    <row r="135" spans="1:9" x14ac:dyDescent="0.25">
      <c r="A135" s="7" t="s">
        <v>124</v>
      </c>
      <c r="B135" t="s">
        <v>125</v>
      </c>
      <c r="C135" s="14">
        <f>C32/C133*1000</f>
        <v>197.38001107398003</v>
      </c>
      <c r="D135" s="14">
        <f t="shared" ref="D135:I135" si="10">D32/D133*1000</f>
        <v>201.85347519516162</v>
      </c>
      <c r="E135" s="14">
        <f t="shared" si="10"/>
        <v>191.69900872585214</v>
      </c>
      <c r="F135" s="14">
        <f t="shared" si="10"/>
        <v>180.72986385816969</v>
      </c>
      <c r="G135" s="14">
        <f t="shared" si="10"/>
        <v>171.89817073600889</v>
      </c>
      <c r="H135" s="14">
        <f t="shared" si="10"/>
        <v>168.90721410284371</v>
      </c>
      <c r="I135" s="15">
        <f t="shared" si="10"/>
        <v>169.86907708881623</v>
      </c>
    </row>
    <row r="136" spans="1:9" x14ac:dyDescent="0.25">
      <c r="A136" s="7" t="s">
        <v>126</v>
      </c>
      <c r="B136" t="s">
        <v>127</v>
      </c>
      <c r="C136" s="24">
        <f>C13/C133</f>
        <v>14.972286833383549</v>
      </c>
      <c r="D136" s="24">
        <f t="shared" ref="D136:I136" si="11">D13/D133</f>
        <v>14.514485429780686</v>
      </c>
      <c r="E136" s="24">
        <f t="shared" si="11"/>
        <v>11.538800572286418</v>
      </c>
      <c r="F136" s="24">
        <f t="shared" si="11"/>
        <v>7.7074890977990353</v>
      </c>
      <c r="G136" s="24">
        <f t="shared" si="11"/>
        <v>7.4962411693033522</v>
      </c>
      <c r="H136" s="24">
        <f t="shared" si="11"/>
        <v>7.4351895569032154</v>
      </c>
      <c r="I136" s="25">
        <f t="shared" si="11"/>
        <v>7.4149297298488692</v>
      </c>
    </row>
    <row r="137" spans="1:9" x14ac:dyDescent="0.25">
      <c r="A137" s="7" t="s">
        <v>128</v>
      </c>
      <c r="B137" t="s">
        <v>129</v>
      </c>
      <c r="C137" s="22">
        <f>C13/C117/1000</f>
        <v>0.2130918524871355</v>
      </c>
      <c r="D137" s="22">
        <f t="shared" ref="D137:I137" si="12">D13/D117/1000</f>
        <v>0.20430629083598592</v>
      </c>
      <c r="E137" s="22">
        <f t="shared" si="12"/>
        <v>0.15173968314563849</v>
      </c>
      <c r="F137" s="22">
        <f t="shared" si="12"/>
        <v>9.4777289530585188E-2</v>
      </c>
      <c r="G137" s="22">
        <f t="shared" si="12"/>
        <v>8.485670654911838E-2</v>
      </c>
      <c r="H137" s="22">
        <f t="shared" si="12"/>
        <v>7.7085681050869576E-2</v>
      </c>
      <c r="I137" s="23">
        <f t="shared" si="12"/>
        <v>7.0367486373755728E-2</v>
      </c>
    </row>
    <row r="138" spans="1:9" x14ac:dyDescent="0.25">
      <c r="A138" s="11" t="s">
        <v>130</v>
      </c>
      <c r="B138" s="12" t="s">
        <v>131</v>
      </c>
      <c r="C138" s="74">
        <f>C10*2205/C48</f>
        <v>879.18964439762931</v>
      </c>
      <c r="D138" s="74">
        <f t="shared" ref="D138:I138" si="13">D10*2205/D48</f>
        <v>745.73951054857889</v>
      </c>
      <c r="E138" s="74">
        <f t="shared" si="13"/>
        <v>402.51330908657337</v>
      </c>
      <c r="F138" s="74">
        <f t="shared" si="13"/>
        <v>103.49200421579805</v>
      </c>
      <c r="G138" s="74">
        <f t="shared" si="13"/>
        <v>167.56049038175254</v>
      </c>
      <c r="H138" s="74">
        <f t="shared" si="13"/>
        <v>201.1521298447561</v>
      </c>
      <c r="I138" s="75">
        <f t="shared" si="13"/>
        <v>205.41443086904698</v>
      </c>
    </row>
  </sheetData>
  <mergeCells count="1">
    <mergeCell ref="C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219B-76A6-466B-A90D-DD9BFE876BD0}">
  <dimension ref="A1:I138"/>
  <sheetViews>
    <sheetView topLeftCell="A28" workbookViewId="0">
      <selection activeCell="I33" sqref="I33"/>
    </sheetView>
  </sheetViews>
  <sheetFormatPr defaultRowHeight="15" x14ac:dyDescent="0.25"/>
  <cols>
    <col min="1" max="1" width="44" bestFit="1" customWidth="1"/>
    <col min="2" max="2" width="14" customWidth="1"/>
    <col min="3" max="3" width="10.5703125" bestFit="1" customWidth="1"/>
    <col min="4" max="4" width="10.140625" bestFit="1" customWidth="1"/>
    <col min="5" max="8" width="10.5703125" bestFit="1" customWidth="1"/>
    <col min="9" max="9" width="11.5703125" customWidth="1"/>
    <col min="10" max="10" width="8.5703125" bestFit="1" customWidth="1"/>
    <col min="11" max="15" width="9.42578125" bestFit="1" customWidth="1"/>
  </cols>
  <sheetData>
    <row r="1" spans="1:9" ht="18.75" x14ac:dyDescent="0.3">
      <c r="A1" s="79" t="s">
        <v>133</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269.52699999999999</v>
      </c>
      <c r="E6" s="13">
        <v>235.03</v>
      </c>
      <c r="F6" s="13">
        <v>178.46899999999999</v>
      </c>
      <c r="G6" s="13">
        <v>108.003</v>
      </c>
      <c r="H6" s="13">
        <v>51.710999999999999</v>
      </c>
      <c r="I6" s="16">
        <v>31.088999999999999</v>
      </c>
    </row>
    <row r="7" spans="1:9" x14ac:dyDescent="0.25">
      <c r="A7" s="7" t="s">
        <v>28</v>
      </c>
      <c r="C7" s="13">
        <v>368.483</v>
      </c>
      <c r="D7" s="13">
        <v>356.38600000000002</v>
      </c>
      <c r="E7" s="13">
        <v>298.541</v>
      </c>
      <c r="F7" s="13">
        <v>227.76900000000001</v>
      </c>
      <c r="G7" s="13">
        <v>136.96299999999999</v>
      </c>
      <c r="H7" s="13">
        <v>60.23</v>
      </c>
      <c r="I7" s="16">
        <v>34.552</v>
      </c>
    </row>
    <row r="8" spans="1:9" x14ac:dyDescent="0.25">
      <c r="A8" s="7" t="s">
        <v>29</v>
      </c>
      <c r="C8" s="13">
        <v>889.29</v>
      </c>
      <c r="D8" s="13">
        <v>929.48699999999997</v>
      </c>
      <c r="E8" s="13">
        <v>783.92</v>
      </c>
      <c r="F8" s="13">
        <v>571.053</v>
      </c>
      <c r="G8" s="13">
        <v>536.10699999999997</v>
      </c>
      <c r="H8" s="13">
        <v>371.27300000000002</v>
      </c>
      <c r="I8" s="16">
        <v>133.96899999999999</v>
      </c>
    </row>
    <row r="9" spans="1:9" x14ac:dyDescent="0.25">
      <c r="A9" s="7" t="s">
        <v>30</v>
      </c>
      <c r="C9" s="13">
        <v>1828.231</v>
      </c>
      <c r="D9" s="13">
        <v>1864.376</v>
      </c>
      <c r="E9" s="13">
        <v>1465.422</v>
      </c>
      <c r="F9" s="13">
        <v>897.93100000000004</v>
      </c>
      <c r="G9" s="13">
        <v>521.78099999999995</v>
      </c>
      <c r="H9" s="13">
        <v>273.596</v>
      </c>
      <c r="I9" s="16">
        <v>81.736000000000004</v>
      </c>
    </row>
    <row r="10" spans="1:9" x14ac:dyDescent="0.25">
      <c r="A10" s="7" t="s">
        <v>31</v>
      </c>
      <c r="C10" s="13">
        <v>1600.83</v>
      </c>
      <c r="D10" s="13">
        <v>1420.981</v>
      </c>
      <c r="E10" s="13">
        <v>469.24</v>
      </c>
      <c r="F10" s="13">
        <v>224.512</v>
      </c>
      <c r="G10" s="13">
        <v>263.73500000000001</v>
      </c>
      <c r="H10" s="13">
        <v>112.43899999999999</v>
      </c>
      <c r="I10" s="16">
        <v>17.402999999999999</v>
      </c>
    </row>
    <row r="11" spans="1:9" x14ac:dyDescent="0.25">
      <c r="A11" s="7" t="s">
        <v>32</v>
      </c>
      <c r="C11" s="13">
        <v>0</v>
      </c>
      <c r="D11" s="13">
        <v>0</v>
      </c>
      <c r="E11" s="13">
        <v>-31.527999999999999</v>
      </c>
      <c r="F11" s="13">
        <v>-43.029000000000003</v>
      </c>
      <c r="G11" s="13">
        <v>-76.501999999999995</v>
      </c>
      <c r="H11" s="13">
        <v>-102.43</v>
      </c>
      <c r="I11" s="16">
        <v>-298.82400000000001</v>
      </c>
    </row>
    <row r="12" spans="1:9" x14ac:dyDescent="0.25">
      <c r="A12" s="7" t="s">
        <v>33</v>
      </c>
      <c r="C12" s="13">
        <v>0</v>
      </c>
      <c r="D12" s="13">
        <v>0</v>
      </c>
      <c r="E12" s="13">
        <v>0</v>
      </c>
      <c r="F12" s="13">
        <v>-3.0000000000000001E-3</v>
      </c>
      <c r="G12" s="13">
        <v>-2E-3</v>
      </c>
      <c r="H12" s="13">
        <v>-4.0000000000000001E-3</v>
      </c>
      <c r="I12" s="16">
        <v>-7.0000000000000001E-3</v>
      </c>
    </row>
    <row r="13" spans="1:9" x14ac:dyDescent="0.25">
      <c r="A13" s="9" t="s">
        <v>34</v>
      </c>
      <c r="C13" s="20">
        <v>4969.3019999999997</v>
      </c>
      <c r="D13" s="20">
        <v>4840.7569999999996</v>
      </c>
      <c r="E13" s="20">
        <v>3220.6250000000005</v>
      </c>
      <c r="F13" s="20">
        <v>2056.7019999999998</v>
      </c>
      <c r="G13" s="20">
        <v>1490.085</v>
      </c>
      <c r="H13" s="20">
        <v>766.81499999999994</v>
      </c>
      <c r="I13" s="21">
        <v>-8.1999999999988638E-2</v>
      </c>
    </row>
    <row r="14" spans="1:9" x14ac:dyDescent="0.25">
      <c r="A14" s="7"/>
      <c r="I14" s="8"/>
    </row>
    <row r="15" spans="1:9" x14ac:dyDescent="0.25">
      <c r="A15" s="10" t="s">
        <v>35</v>
      </c>
      <c r="B15" t="s">
        <v>36</v>
      </c>
      <c r="I15" s="8"/>
    </row>
    <row r="16" spans="1:9" x14ac:dyDescent="0.25">
      <c r="A16" s="7" t="s">
        <v>37</v>
      </c>
      <c r="C16" s="36">
        <v>47.200148172695087</v>
      </c>
      <c r="D16" s="36">
        <v>50.640933834741155</v>
      </c>
      <c r="E16" s="36">
        <v>42.560987119646278</v>
      </c>
      <c r="F16" s="36">
        <v>31.379825712924927</v>
      </c>
      <c r="G16" s="36">
        <v>22.601279460018066</v>
      </c>
      <c r="H16" s="36">
        <v>14.98880361894812</v>
      </c>
      <c r="I16" s="37">
        <v>7.2142540383674154</v>
      </c>
    </row>
    <row r="17" spans="1:9" x14ac:dyDescent="0.25">
      <c r="A17" s="7" t="s">
        <v>38</v>
      </c>
      <c r="C17" s="36">
        <v>33.881441093179475</v>
      </c>
      <c r="D17" s="36">
        <v>33.371581824699597</v>
      </c>
      <c r="E17" s="36">
        <v>34.540128294755156</v>
      </c>
      <c r="F17" s="36">
        <v>26.865740362678729</v>
      </c>
      <c r="G17" s="36">
        <v>23.23868693542811</v>
      </c>
      <c r="H17" s="36">
        <v>16.159505084972022</v>
      </c>
      <c r="I17" s="37">
        <v>9.3693248727010445</v>
      </c>
    </row>
    <row r="18" spans="1:9" x14ac:dyDescent="0.25">
      <c r="A18" s="7" t="s">
        <v>39</v>
      </c>
      <c r="C18" s="36">
        <v>11.703653292047028</v>
      </c>
      <c r="D18" s="36">
        <v>12.159193710259</v>
      </c>
      <c r="E18" s="36">
        <v>0.81068932938590332</v>
      </c>
      <c r="F18" s="36">
        <v>0.63666353045924573</v>
      </c>
      <c r="G18" s="36">
        <v>0.45175374698095638</v>
      </c>
      <c r="H18" s="36">
        <v>0.25309957446389675</v>
      </c>
      <c r="I18" s="37">
        <v>8.7651453702712337E-2</v>
      </c>
    </row>
    <row r="19" spans="1:9" x14ac:dyDescent="0.25">
      <c r="A19" s="7" t="s">
        <v>40</v>
      </c>
      <c r="C19" s="36">
        <v>8.3882011852170564</v>
      </c>
      <c r="D19" s="36">
        <v>8.3162988786206729</v>
      </c>
      <c r="E19" s="36">
        <v>8.2357155347132363</v>
      </c>
      <c r="F19" s="36">
        <v>8.059728549264733</v>
      </c>
      <c r="G19" s="36">
        <v>8.05748282908554</v>
      </c>
      <c r="H19" s="36">
        <v>8.052685472703514</v>
      </c>
      <c r="I19" s="37">
        <v>8.0377318566381959</v>
      </c>
    </row>
    <row r="20" spans="1:9" x14ac:dyDescent="0.25">
      <c r="A20" s="7" t="s">
        <v>41</v>
      </c>
      <c r="C20" s="36">
        <v>0.58106575631668267</v>
      </c>
      <c r="D20" s="36">
        <v>1.267315736564506</v>
      </c>
      <c r="E20" s="36">
        <v>3.4015676273567763</v>
      </c>
      <c r="F20" s="36">
        <v>7.4844588307191655</v>
      </c>
      <c r="G20" s="36">
        <v>9.4723102165773447</v>
      </c>
      <c r="H20" s="36">
        <v>12.424586533437315</v>
      </c>
      <c r="I20" s="37">
        <v>17.052562536161137</v>
      </c>
    </row>
    <row r="21" spans="1:9" x14ac:dyDescent="0.25">
      <c r="A21" s="7" t="s">
        <v>42</v>
      </c>
      <c r="C21" s="36">
        <v>1.3754442444101258</v>
      </c>
      <c r="D21" s="36">
        <v>2.6209577216760245</v>
      </c>
      <c r="E21" s="36">
        <v>6.1337842267690661</v>
      </c>
      <c r="F21" s="36">
        <v>12.385703266590475</v>
      </c>
      <c r="G21" s="36">
        <v>14.612252818029196</v>
      </c>
      <c r="H21" s="36">
        <v>17.783936180838239</v>
      </c>
      <c r="I21" s="37">
        <v>21.290671519610768</v>
      </c>
    </row>
    <row r="22" spans="1:9" x14ac:dyDescent="0.25">
      <c r="A22" s="7" t="s">
        <v>43</v>
      </c>
      <c r="C22" s="36">
        <v>0.89062982056883178</v>
      </c>
      <c r="D22" s="36">
        <v>0.89288279681775418</v>
      </c>
      <c r="E22" s="36">
        <v>0.97342268304131241</v>
      </c>
      <c r="F22" s="36">
        <v>0.8851075147791817</v>
      </c>
      <c r="G22" s="36">
        <v>0.89009454377155039</v>
      </c>
      <c r="H22" s="36">
        <v>0.94503457179346229</v>
      </c>
      <c r="I22" s="37">
        <v>0.99914155192323328</v>
      </c>
    </row>
    <row r="23" spans="1:9" x14ac:dyDescent="0.25">
      <c r="A23" s="7" t="s">
        <v>44</v>
      </c>
      <c r="C23" s="36">
        <v>3.8293447147772698E-2</v>
      </c>
      <c r="D23" s="36">
        <v>3.8269503212563408E-2</v>
      </c>
      <c r="E23" s="36">
        <v>3.8018078440335404E-2</v>
      </c>
      <c r="F23" s="36">
        <v>1.6877763665710532E-2</v>
      </c>
      <c r="G23" s="36">
        <v>1.6370222260720536E-2</v>
      </c>
      <c r="H23" s="36">
        <v>1.5677373466746532E-2</v>
      </c>
      <c r="I23" s="37">
        <v>1.3907101248722263E-2</v>
      </c>
    </row>
    <row r="24" spans="1:9" x14ac:dyDescent="0.25">
      <c r="A24" s="7" t="s">
        <v>45</v>
      </c>
      <c r="C24" s="36">
        <v>2.1795793647098898</v>
      </c>
      <c r="D24" s="36">
        <v>2.5525865269106234</v>
      </c>
      <c r="E24" s="36">
        <v>2.9818467997338898</v>
      </c>
      <c r="F24" s="36">
        <v>1.8310117659886747</v>
      </c>
      <c r="G24" s="36">
        <v>0.81275856077929898</v>
      </c>
      <c r="H24" s="36">
        <v>1.1289817344726831</v>
      </c>
      <c r="I24" s="37">
        <v>0.97372263020105509</v>
      </c>
    </row>
    <row r="25" spans="1:9" x14ac:dyDescent="0.25">
      <c r="A25" s="9" t="s">
        <v>34</v>
      </c>
      <c r="C25" s="39">
        <v>106.23845637629194</v>
      </c>
      <c r="D25" s="39">
        <v>111.8600205335019</v>
      </c>
      <c r="E25" s="39">
        <v>99.676159693841967</v>
      </c>
      <c r="F25" s="39">
        <v>89.545117297070831</v>
      </c>
      <c r="G25" s="39">
        <v>80.152989332930787</v>
      </c>
      <c r="H25" s="39">
        <v>71.752310145096004</v>
      </c>
      <c r="I25" s="45">
        <v>65.038967560554283</v>
      </c>
    </row>
    <row r="26" spans="1:9" x14ac:dyDescent="0.25">
      <c r="A26" s="7"/>
      <c r="I26" s="8"/>
    </row>
    <row r="27" spans="1:9" x14ac:dyDescent="0.25">
      <c r="A27" s="10" t="s">
        <v>46</v>
      </c>
      <c r="B27" t="s">
        <v>36</v>
      </c>
      <c r="I27" s="8"/>
    </row>
    <row r="28" spans="1:9" x14ac:dyDescent="0.25">
      <c r="A28" s="7" t="s">
        <v>27</v>
      </c>
      <c r="C28" s="24">
        <v>9.0141188220243365</v>
      </c>
      <c r="D28" s="24">
        <v>8.9408670083386124</v>
      </c>
      <c r="E28" s="24">
        <v>8.5157521760703876</v>
      </c>
      <c r="F28" s="24">
        <v>8.0304149311158675</v>
      </c>
      <c r="G28" s="24">
        <v>7.5134645670383637</v>
      </c>
      <c r="H28" s="24">
        <v>7.3170352679072579</v>
      </c>
      <c r="I28" s="25">
        <v>7.400723922956888</v>
      </c>
    </row>
    <row r="29" spans="1:9" x14ac:dyDescent="0.25">
      <c r="A29" s="7" t="s">
        <v>29</v>
      </c>
      <c r="C29" s="24">
        <v>19.823332075304997</v>
      </c>
      <c r="D29" s="24">
        <v>21.089760213085931</v>
      </c>
      <c r="E29" s="24">
        <v>21.287102140237835</v>
      </c>
      <c r="F29" s="24">
        <v>21.232154467262255</v>
      </c>
      <c r="G29" s="24">
        <v>21.060739877431693</v>
      </c>
      <c r="H29" s="24">
        <v>21.365827837763202</v>
      </c>
      <c r="I29" s="25">
        <v>21.833275709080073</v>
      </c>
    </row>
    <row r="30" spans="1:9" x14ac:dyDescent="0.25">
      <c r="A30" s="7" t="s">
        <v>47</v>
      </c>
      <c r="C30" s="24">
        <v>11.972416330164171</v>
      </c>
      <c r="D30" s="24">
        <v>11.890876049311888</v>
      </c>
      <c r="E30" s="24">
        <v>11.320166504167743</v>
      </c>
      <c r="F30" s="24">
        <v>10.272285254651834</v>
      </c>
      <c r="G30" s="24">
        <v>9.1203512662085053</v>
      </c>
      <c r="H30" s="24">
        <v>8.520698293584454</v>
      </c>
      <c r="I30" s="25">
        <v>8.3563331444331688</v>
      </c>
    </row>
    <row r="31" spans="1:9" x14ac:dyDescent="0.25">
      <c r="A31" s="7" t="s">
        <v>30</v>
      </c>
      <c r="C31" s="24">
        <v>24.687913033328112</v>
      </c>
      <c r="D31" s="24">
        <v>25.37007505252928</v>
      </c>
      <c r="E31" s="24">
        <v>22.437792674134673</v>
      </c>
      <c r="F31" s="24">
        <v>18.490175434751244</v>
      </c>
      <c r="G31" s="24">
        <v>15.448035454200106</v>
      </c>
      <c r="H31" s="24">
        <v>13.9346491240743</v>
      </c>
      <c r="I31" s="25">
        <v>13.585139714022835</v>
      </c>
    </row>
    <row r="32" spans="1:9" x14ac:dyDescent="0.25">
      <c r="A32" s="9" t="s">
        <v>34</v>
      </c>
      <c r="C32" s="32">
        <f>SUM(C28:C31)</f>
        <v>65.497780260821614</v>
      </c>
      <c r="D32" s="32">
        <f t="shared" ref="D32:I32" si="1">SUM(D28:D31)</f>
        <v>67.291578323265725</v>
      </c>
      <c r="E32" s="32">
        <f t="shared" si="1"/>
        <v>63.560813494610642</v>
      </c>
      <c r="F32" s="32">
        <f t="shared" si="1"/>
        <v>58.025030087781197</v>
      </c>
      <c r="G32" s="32">
        <f t="shared" si="1"/>
        <v>53.142591164878667</v>
      </c>
      <c r="H32" s="32">
        <f t="shared" si="1"/>
        <v>51.138210523329214</v>
      </c>
      <c r="I32" s="43">
        <f t="shared" si="1"/>
        <v>51.175472490492972</v>
      </c>
    </row>
    <row r="33" spans="1:9" x14ac:dyDescent="0.25">
      <c r="A33" s="10" t="s">
        <v>48</v>
      </c>
      <c r="B33" t="s">
        <v>49</v>
      </c>
      <c r="C33" s="76">
        <v>0.2046</v>
      </c>
      <c r="D33" s="76">
        <v>0.2107</v>
      </c>
      <c r="E33" s="76">
        <v>0.2596</v>
      </c>
      <c r="F33" s="76">
        <v>0.34920000000000001</v>
      </c>
      <c r="G33" s="76">
        <v>0.44169999999999998</v>
      </c>
      <c r="H33" s="76">
        <v>0.50280000000000002</v>
      </c>
      <c r="I33" s="77">
        <v>0.52610000000000001</v>
      </c>
    </row>
    <row r="34" spans="1:9" x14ac:dyDescent="0.25">
      <c r="A34" s="7"/>
      <c r="I34" s="8"/>
    </row>
    <row r="35" spans="1:9" x14ac:dyDescent="0.25">
      <c r="A35" s="10" t="s">
        <v>50</v>
      </c>
      <c r="B35" t="s">
        <v>51</v>
      </c>
      <c r="I35" s="8"/>
    </row>
    <row r="36" spans="1:9" x14ac:dyDescent="0.25">
      <c r="A36" s="7" t="s">
        <v>39</v>
      </c>
      <c r="C36" s="17">
        <v>1080.6291640484642</v>
      </c>
      <c r="D36" s="17">
        <v>1110.9902384624343</v>
      </c>
      <c r="E36" s="17">
        <v>0</v>
      </c>
      <c r="F36" s="17">
        <v>0</v>
      </c>
      <c r="G36" s="17">
        <v>0</v>
      </c>
      <c r="H36" s="17">
        <v>0</v>
      </c>
      <c r="I36" s="18">
        <v>0</v>
      </c>
    </row>
    <row r="37" spans="1:9" x14ac:dyDescent="0.25">
      <c r="A37" s="7" t="s">
        <v>52</v>
      </c>
      <c r="C37" s="17">
        <v>0</v>
      </c>
      <c r="D37" s="17">
        <v>6.7877241830018323E-2</v>
      </c>
      <c r="E37" s="17">
        <v>7.3663994768765284E-2</v>
      </c>
      <c r="F37" s="17">
        <v>3.7800667868955598E-2</v>
      </c>
      <c r="G37" s="17">
        <v>4.3682482230518849E-2</v>
      </c>
      <c r="H37" s="17">
        <v>4.8918655702815429E-2</v>
      </c>
      <c r="I37" s="18">
        <v>4.0634897503346958E-2</v>
      </c>
    </row>
    <row r="38" spans="1:9" x14ac:dyDescent="0.25">
      <c r="A38" s="7" t="s">
        <v>38</v>
      </c>
      <c r="C38" s="17">
        <v>1226.9286177224128</v>
      </c>
      <c r="D38" s="17">
        <v>979.58168089179185</v>
      </c>
      <c r="E38" s="17">
        <v>1269.3318169066893</v>
      </c>
      <c r="F38" s="17">
        <v>590.28550342534106</v>
      </c>
      <c r="G38" s="17">
        <v>704.13592822087435</v>
      </c>
      <c r="H38" s="17">
        <v>483.4171084077646</v>
      </c>
      <c r="I38" s="18">
        <v>208.94299988790104</v>
      </c>
    </row>
    <row r="39" spans="1:9" x14ac:dyDescent="0.25">
      <c r="A39" s="7" t="s">
        <v>53</v>
      </c>
      <c r="C39" s="17">
        <v>0</v>
      </c>
      <c r="D39" s="17">
        <v>13.787108888709687</v>
      </c>
      <c r="E39" s="17">
        <v>79.994527241525887</v>
      </c>
      <c r="F39" s="17">
        <v>55.414380636973362</v>
      </c>
      <c r="G39" s="17">
        <v>54.50711676356611</v>
      </c>
      <c r="H39" s="17">
        <v>59.950660631467663</v>
      </c>
      <c r="I39" s="18">
        <v>54.037311371385961</v>
      </c>
    </row>
    <row r="40" spans="1:9" x14ac:dyDescent="0.25">
      <c r="A40" s="7" t="s">
        <v>40</v>
      </c>
      <c r="C40" s="17">
        <v>806.41781448076199</v>
      </c>
      <c r="D40" s="17">
        <v>799.57169934144463</v>
      </c>
      <c r="E40" s="17">
        <v>794.3119110631784</v>
      </c>
      <c r="F40" s="17">
        <v>777.45126872907576</v>
      </c>
      <c r="G40" s="17">
        <v>777.26084227150477</v>
      </c>
      <c r="H40" s="17">
        <v>776.90306416427438</v>
      </c>
      <c r="I40" s="18">
        <v>775.44257604336576</v>
      </c>
    </row>
    <row r="41" spans="1:9" x14ac:dyDescent="0.25">
      <c r="A41" s="7" t="s">
        <v>54</v>
      </c>
      <c r="C41" s="17">
        <v>10.532664790887841</v>
      </c>
      <c r="D41" s="17">
        <v>1.2380711468650523</v>
      </c>
      <c r="E41" s="17">
        <v>1.4356537265188052</v>
      </c>
      <c r="F41" s="17">
        <v>1.0111549907391708</v>
      </c>
      <c r="G41" s="17">
        <v>1.188924567457486</v>
      </c>
      <c r="H41" s="17">
        <v>1.0526175853014992</v>
      </c>
      <c r="I41" s="18">
        <v>0.71410205849956232</v>
      </c>
    </row>
    <row r="42" spans="1:9" x14ac:dyDescent="0.25">
      <c r="A42" s="7" t="s">
        <v>43</v>
      </c>
      <c r="C42" s="17">
        <v>284.14031591899175</v>
      </c>
      <c r="D42" s="17">
        <v>298.18811389310576</v>
      </c>
      <c r="E42" s="17">
        <v>321.79007087912134</v>
      </c>
      <c r="F42" s="17">
        <v>295.93534387552216</v>
      </c>
      <c r="G42" s="17">
        <v>286.8039880108488</v>
      </c>
      <c r="H42" s="17">
        <v>313.52052192026412</v>
      </c>
      <c r="I42" s="18">
        <v>329.3451999776654</v>
      </c>
    </row>
    <row r="43" spans="1:9" x14ac:dyDescent="0.25">
      <c r="A43" s="7" t="s">
        <v>55</v>
      </c>
      <c r="C43" s="17">
        <v>0.1283159844600669</v>
      </c>
      <c r="D43" s="17">
        <v>17.946508536293894</v>
      </c>
      <c r="E43" s="17">
        <v>88.877307282332538</v>
      </c>
      <c r="F43" s="17">
        <v>178.95197627677143</v>
      </c>
      <c r="G43" s="17">
        <v>296.99183519033915</v>
      </c>
      <c r="H43" s="17">
        <v>271.94195173129293</v>
      </c>
      <c r="I43" s="18">
        <v>352.29245363233628</v>
      </c>
    </row>
    <row r="44" spans="1:9" x14ac:dyDescent="0.25">
      <c r="A44" s="7" t="s">
        <v>56</v>
      </c>
      <c r="C44" s="17">
        <v>402.9913336081911</v>
      </c>
      <c r="D44" s="17">
        <v>750.21226100533102</v>
      </c>
      <c r="E44" s="17">
        <v>1708.8320206101255</v>
      </c>
      <c r="F44" s="17">
        <v>3451.090012759124</v>
      </c>
      <c r="G44" s="17">
        <v>3985.6145006916058</v>
      </c>
      <c r="H44" s="17">
        <v>4940.2316065448613</v>
      </c>
      <c r="I44" s="18">
        <v>5887.6464442606202</v>
      </c>
    </row>
    <row r="45" spans="1:9" x14ac:dyDescent="0.25">
      <c r="A45" s="7" t="s">
        <v>57</v>
      </c>
      <c r="C45" s="17">
        <v>170.30063198027045</v>
      </c>
      <c r="D45" s="17">
        <v>371.42899664844833</v>
      </c>
      <c r="E45" s="17">
        <v>996.94244647033304</v>
      </c>
      <c r="F45" s="17">
        <v>2193.5694111134708</v>
      </c>
      <c r="G45" s="17">
        <v>2776.175327250101</v>
      </c>
      <c r="H45" s="17">
        <v>3641.4380226955809</v>
      </c>
      <c r="I45" s="18">
        <v>4997.8202040331589</v>
      </c>
    </row>
    <row r="46" spans="1:9" x14ac:dyDescent="0.25">
      <c r="A46" s="7" t="s">
        <v>44</v>
      </c>
      <c r="C46" s="17">
        <v>11.223167393837251</v>
      </c>
      <c r="D46" s="17">
        <v>11.216149827832183</v>
      </c>
      <c r="E46" s="17">
        <v>11.14246144206782</v>
      </c>
      <c r="F46" s="17">
        <v>4.9465895854954658</v>
      </c>
      <c r="G46" s="17">
        <v>4.7978377083002739</v>
      </c>
      <c r="H46" s="17">
        <v>4.5947753419538486</v>
      </c>
      <c r="I46" s="18">
        <v>4.0759382323336055</v>
      </c>
    </row>
    <row r="47" spans="1:9" x14ac:dyDescent="0.25">
      <c r="A47" s="7" t="s">
        <v>45</v>
      </c>
      <c r="C47" s="17">
        <v>18.361576988010196</v>
      </c>
      <c r="D47" s="17">
        <v>15.133494835859201</v>
      </c>
      <c r="E47" s="17">
        <v>17.893579994028833</v>
      </c>
      <c r="F47" s="17">
        <v>12.488213344055222</v>
      </c>
      <c r="G47" s="17">
        <v>12.646773207329213</v>
      </c>
      <c r="H47" s="17">
        <v>11.780361263329787</v>
      </c>
      <c r="I47" s="18">
        <v>7.8312115126819437</v>
      </c>
    </row>
    <row r="48" spans="1:9" x14ac:dyDescent="0.25">
      <c r="A48" s="9" t="s">
        <v>34</v>
      </c>
      <c r="C48" s="19">
        <f>SUM(C36:C47)</f>
        <v>4011.6536029162876</v>
      </c>
      <c r="D48" s="19">
        <f t="shared" ref="D48:I48" si="2">SUM(D36:D47)</f>
        <v>4369.3622007199447</v>
      </c>
      <c r="E48" s="19">
        <f t="shared" si="2"/>
        <v>5290.6254596106901</v>
      </c>
      <c r="F48" s="19">
        <f t="shared" si="2"/>
        <v>7561.1816554044372</v>
      </c>
      <c r="G48" s="19">
        <f t="shared" si="2"/>
        <v>8900.1667563641568</v>
      </c>
      <c r="H48" s="19">
        <f t="shared" si="2"/>
        <v>10504.879608941794</v>
      </c>
      <c r="I48" s="44">
        <f t="shared" si="2"/>
        <v>12618.189075907452</v>
      </c>
    </row>
    <row r="49" spans="1:9" x14ac:dyDescent="0.25">
      <c r="A49" s="7"/>
      <c r="I49" s="8"/>
    </row>
    <row r="50" spans="1:9" x14ac:dyDescent="0.25">
      <c r="A50" s="10" t="s">
        <v>58</v>
      </c>
      <c r="B50" t="s">
        <v>59</v>
      </c>
      <c r="I50" s="8"/>
    </row>
    <row r="51" spans="1:9" x14ac:dyDescent="0.25">
      <c r="A51" s="7" t="s">
        <v>39</v>
      </c>
      <c r="C51" s="14">
        <v>205.4823289499999</v>
      </c>
      <c r="D51" s="14">
        <v>171.02011663000008</v>
      </c>
      <c r="E51" s="14">
        <v>0</v>
      </c>
      <c r="F51" s="14">
        <v>0</v>
      </c>
      <c r="G51" s="14">
        <v>0</v>
      </c>
      <c r="H51" s="14">
        <v>0</v>
      </c>
      <c r="I51" s="15">
        <v>0</v>
      </c>
    </row>
    <row r="52" spans="1:9" x14ac:dyDescent="0.25">
      <c r="A52" s="7" t="s">
        <v>52</v>
      </c>
      <c r="C52" s="14">
        <v>0</v>
      </c>
      <c r="D52" s="14">
        <v>8.9409799999999977E-3</v>
      </c>
      <c r="E52" s="14">
        <v>9.3940799999999991E-3</v>
      </c>
      <c r="F52" s="14">
        <v>1.012623E-2</v>
      </c>
      <c r="G52" s="14">
        <v>1.4314219999999996E-2</v>
      </c>
      <c r="H52" s="14">
        <v>1.6278079999999986E-2</v>
      </c>
      <c r="I52" s="15">
        <v>1.6946489999999991E-2</v>
      </c>
    </row>
    <row r="53" spans="1:9" x14ac:dyDescent="0.25">
      <c r="A53" s="7" t="s">
        <v>60</v>
      </c>
      <c r="C53" s="14">
        <v>495.81112561000003</v>
      </c>
      <c r="D53" s="14">
        <v>465.98711670999984</v>
      </c>
      <c r="E53" s="14">
        <v>511.02647339999999</v>
      </c>
      <c r="F53" s="14">
        <v>482.96385371000025</v>
      </c>
      <c r="G53" s="14">
        <v>544.34365346000027</v>
      </c>
      <c r="H53" s="14">
        <v>548.68511797000008</v>
      </c>
      <c r="I53" s="15">
        <v>528.47305407999977</v>
      </c>
    </row>
    <row r="54" spans="1:9" x14ac:dyDescent="0.25">
      <c r="A54" s="7" t="s">
        <v>53</v>
      </c>
      <c r="C54" s="14">
        <v>0</v>
      </c>
      <c r="D54" s="14">
        <v>1.66742436</v>
      </c>
      <c r="E54" s="14">
        <v>9.8322807599999997</v>
      </c>
      <c r="F54" s="14">
        <v>9.8397462299999994</v>
      </c>
      <c r="G54" s="14">
        <v>9.8551584499999887</v>
      </c>
      <c r="H54" s="14">
        <v>9.8700709399999997</v>
      </c>
      <c r="I54" s="15">
        <v>9.8783893599999892</v>
      </c>
    </row>
    <row r="55" spans="1:9" x14ac:dyDescent="0.25">
      <c r="A55" s="7" t="s">
        <v>40</v>
      </c>
      <c r="C55" s="14">
        <v>96.645002360000021</v>
      </c>
      <c r="D55" s="14">
        <v>95.903989450000026</v>
      </c>
      <c r="E55" s="14">
        <v>95.23484375000001</v>
      </c>
      <c r="F55" s="14">
        <v>93.256025129999998</v>
      </c>
      <c r="G55" s="14">
        <v>93.256031360000009</v>
      </c>
      <c r="H55" s="14">
        <v>93.256030269999997</v>
      </c>
      <c r="I55" s="15">
        <v>93.25610108000005</v>
      </c>
    </row>
    <row r="56" spans="1:9" x14ac:dyDescent="0.25">
      <c r="A56" s="7" t="s">
        <v>43</v>
      </c>
      <c r="C56" s="14">
        <v>78.894819009999992</v>
      </c>
      <c r="D56" s="14">
        <v>78.938877269999992</v>
      </c>
      <c r="E56" s="14">
        <v>83.039193280000006</v>
      </c>
      <c r="F56" s="14">
        <v>83.178252019999974</v>
      </c>
      <c r="G56" s="14">
        <v>83.53919458999998</v>
      </c>
      <c r="H56" s="14">
        <v>83.80132617999999</v>
      </c>
      <c r="I56" s="15">
        <v>84.382320790000009</v>
      </c>
    </row>
    <row r="57" spans="1:9" x14ac:dyDescent="0.25">
      <c r="A57" s="7" t="s">
        <v>55</v>
      </c>
      <c r="C57" s="14">
        <v>4.1004579999999999E-2</v>
      </c>
      <c r="D57" s="14">
        <v>5.5460057400000009</v>
      </c>
      <c r="E57" s="14">
        <v>24.362008570000004</v>
      </c>
      <c r="F57" s="14">
        <v>40.060137769999997</v>
      </c>
      <c r="G57" s="14">
        <v>67.91910427000002</v>
      </c>
      <c r="H57" s="14">
        <v>76.070171940000009</v>
      </c>
      <c r="I57" s="15">
        <v>90.693820529999996</v>
      </c>
    </row>
    <row r="58" spans="1:9" x14ac:dyDescent="0.25">
      <c r="A58" s="7" t="s">
        <v>56</v>
      </c>
      <c r="C58" s="13">
        <v>132.38504169000004</v>
      </c>
      <c r="D58" s="13">
        <v>216.96752621000005</v>
      </c>
      <c r="E58" s="13">
        <v>476.20319996999962</v>
      </c>
      <c r="F58" s="13">
        <v>895.28632218999951</v>
      </c>
      <c r="G58" s="13">
        <v>1054.7597502999997</v>
      </c>
      <c r="H58" s="13">
        <v>1258.291481259999</v>
      </c>
      <c r="I58" s="16">
        <v>1518.0547271899984</v>
      </c>
    </row>
    <row r="59" spans="1:9" x14ac:dyDescent="0.25">
      <c r="A59" s="7" t="s">
        <v>57</v>
      </c>
      <c r="C59" s="13">
        <v>94.166770040000017</v>
      </c>
      <c r="D59" s="13">
        <v>174.84506737000009</v>
      </c>
      <c r="E59" s="13">
        <v>432.90242293999995</v>
      </c>
      <c r="F59" s="13">
        <v>946.46806192999873</v>
      </c>
      <c r="G59" s="13">
        <v>1228.1228437800005</v>
      </c>
      <c r="H59" s="13">
        <v>1593.3126227500004</v>
      </c>
      <c r="I59" s="16">
        <v>2088.2221840699995</v>
      </c>
    </row>
    <row r="60" spans="1:9" x14ac:dyDescent="0.25">
      <c r="A60" s="7" t="s">
        <v>44</v>
      </c>
      <c r="C60" s="13">
        <v>2.5680061900000002</v>
      </c>
      <c r="D60" s="13">
        <v>2.5680075499999999</v>
      </c>
      <c r="E60" s="13">
        <v>2.5680090500000001</v>
      </c>
      <c r="F60" s="13">
        <v>1.2920353</v>
      </c>
      <c r="G60" s="13">
        <v>1.20198246</v>
      </c>
      <c r="H60" s="13">
        <v>1.0830212399999999</v>
      </c>
      <c r="I60" s="16">
        <v>0.96599924000000004</v>
      </c>
    </row>
    <row r="61" spans="1:9" x14ac:dyDescent="0.25">
      <c r="A61" s="7" t="s">
        <v>45</v>
      </c>
      <c r="C61" s="14">
        <v>3.1255568599999997</v>
      </c>
      <c r="D61" s="14">
        <v>2.8895602899999999</v>
      </c>
      <c r="E61" s="14">
        <v>2.7365650199999996</v>
      </c>
      <c r="F61" s="14">
        <v>2.7365702000000001</v>
      </c>
      <c r="G61" s="14">
        <v>2.7365753800000001</v>
      </c>
      <c r="H61" s="14">
        <v>2.5325735100000002</v>
      </c>
      <c r="I61" s="15">
        <v>1.6836976299999999</v>
      </c>
    </row>
    <row r="62" spans="1:9" x14ac:dyDescent="0.25">
      <c r="A62" s="7" t="s">
        <v>61</v>
      </c>
      <c r="C62" s="14">
        <v>25.372201720000003</v>
      </c>
      <c r="D62" s="14">
        <v>32.897621040000004</v>
      </c>
      <c r="E62" s="14">
        <v>147.99008037999988</v>
      </c>
      <c r="F62" s="14">
        <v>301.13263610000001</v>
      </c>
      <c r="G62" s="14">
        <v>329.27557872</v>
      </c>
      <c r="H62" s="14">
        <v>397.44105347999999</v>
      </c>
      <c r="I62" s="15">
        <v>509.15032930000012</v>
      </c>
    </row>
    <row r="63" spans="1:9" x14ac:dyDescent="0.25">
      <c r="A63" s="9" t="s">
        <v>34</v>
      </c>
      <c r="C63" s="20">
        <f t="shared" ref="C63:I63" si="3">SUM(C51:C62)</f>
        <v>1134.4918570100001</v>
      </c>
      <c r="D63" s="20">
        <f t="shared" si="3"/>
        <v>1249.2402536000002</v>
      </c>
      <c r="E63" s="20">
        <f t="shared" si="3"/>
        <v>1785.9044711999995</v>
      </c>
      <c r="F63" s="20">
        <f t="shared" si="3"/>
        <v>2856.2237668099988</v>
      </c>
      <c r="G63" s="20">
        <f t="shared" si="3"/>
        <v>3415.0241869900005</v>
      </c>
      <c r="H63" s="20">
        <f t="shared" si="3"/>
        <v>4064.3597476199993</v>
      </c>
      <c r="I63" s="21">
        <f t="shared" si="3"/>
        <v>4924.7775697599982</v>
      </c>
    </row>
    <row r="64" spans="1:9" x14ac:dyDescent="0.25">
      <c r="A64" s="7"/>
      <c r="I64" s="8"/>
    </row>
    <row r="65" spans="1:9" x14ac:dyDescent="0.25">
      <c r="A65" s="35" t="s">
        <v>62</v>
      </c>
      <c r="B65" t="s">
        <v>51</v>
      </c>
      <c r="I65" s="8"/>
    </row>
    <row r="66" spans="1:9" x14ac:dyDescent="0.25">
      <c r="A66" s="40" t="s">
        <v>63</v>
      </c>
      <c r="C66" s="26">
        <v>2848.8802418517862</v>
      </c>
      <c r="D66" s="26">
        <v>2899.0915659818775</v>
      </c>
      <c r="E66" s="26">
        <v>3104.151038557111</v>
      </c>
      <c r="F66" s="26">
        <v>3391.2934687632119</v>
      </c>
      <c r="G66" s="26">
        <v>3593.4945619765986</v>
      </c>
      <c r="H66" s="26">
        <v>3825.9202579930625</v>
      </c>
      <c r="I66" s="27">
        <v>3969.2440912471843</v>
      </c>
    </row>
    <row r="67" spans="1:9" x14ac:dyDescent="0.25">
      <c r="A67" s="40" t="s">
        <v>29</v>
      </c>
      <c r="C67" s="26">
        <v>952.22290685856626</v>
      </c>
      <c r="D67" s="26">
        <v>1018.5848640272245</v>
      </c>
      <c r="E67" s="26">
        <v>1101.9887032616393</v>
      </c>
      <c r="F67" s="26">
        <v>1282.0337901074115</v>
      </c>
      <c r="G67" s="26">
        <v>1441.1326015647999</v>
      </c>
      <c r="H67" s="26">
        <v>1542.6207881290416</v>
      </c>
      <c r="I67" s="27">
        <v>1597.6421684128575</v>
      </c>
    </row>
    <row r="68" spans="1:9" x14ac:dyDescent="0.25">
      <c r="A68" s="40" t="s">
        <v>64</v>
      </c>
      <c r="C68" s="26">
        <v>10.136375802469711</v>
      </c>
      <c r="D68" s="26">
        <v>86.027324322046525</v>
      </c>
      <c r="E68" s="26">
        <v>471.02982971244433</v>
      </c>
      <c r="F68" s="26">
        <v>1097.0604010062505</v>
      </c>
      <c r="G68" s="26">
        <v>1568.7127040950909</v>
      </c>
      <c r="H68" s="26">
        <v>1845.9402894322645</v>
      </c>
      <c r="I68" s="27">
        <v>1991.9929589584694</v>
      </c>
    </row>
    <row r="69" spans="1:9" x14ac:dyDescent="0.25">
      <c r="A69" s="40" t="s">
        <v>65</v>
      </c>
      <c r="C69" s="26">
        <v>5.8088356537819852</v>
      </c>
      <c r="D69" s="26">
        <v>7.7814118250210402</v>
      </c>
      <c r="E69" s="26">
        <v>11.866082628158813</v>
      </c>
      <c r="F69" s="26">
        <v>21.139359299643282</v>
      </c>
      <c r="G69" s="26">
        <v>33.5043823702376</v>
      </c>
      <c r="H69" s="26">
        <v>44.292313693052797</v>
      </c>
      <c r="I69" s="27">
        <v>50.778418230520771</v>
      </c>
    </row>
    <row r="70" spans="1:9" x14ac:dyDescent="0.25">
      <c r="A70" s="40" t="s">
        <v>66</v>
      </c>
      <c r="C70" s="26">
        <v>0</v>
      </c>
      <c r="D70" s="26">
        <v>125.60736778928252</v>
      </c>
      <c r="E70" s="26">
        <v>254.1782013514476</v>
      </c>
      <c r="F70" s="26">
        <v>889.22056716272107</v>
      </c>
      <c r="G70" s="26">
        <v>1331.1030950839224</v>
      </c>
      <c r="H70" s="26">
        <v>2099.5989512722736</v>
      </c>
      <c r="I70" s="27">
        <v>3286.9784853422016</v>
      </c>
    </row>
    <row r="71" spans="1:9" x14ac:dyDescent="0.25">
      <c r="A71" s="40" t="s">
        <v>67</v>
      </c>
      <c r="C71" s="26">
        <v>0</v>
      </c>
      <c r="D71" s="26">
        <v>12.187192215098232</v>
      </c>
      <c r="E71" s="26">
        <v>40.915715256700054</v>
      </c>
      <c r="F71" s="26">
        <v>63.012320416458614</v>
      </c>
      <c r="G71" s="26">
        <v>74.947713768855152</v>
      </c>
      <c r="H71" s="26">
        <v>118.33594417596404</v>
      </c>
      <c r="I71" s="27">
        <v>244.74083480347934</v>
      </c>
    </row>
    <row r="72" spans="1:9" x14ac:dyDescent="0.25">
      <c r="A72" s="40" t="s">
        <v>68</v>
      </c>
      <c r="C72" s="26">
        <v>0</v>
      </c>
      <c r="D72" s="26">
        <v>0.60787614398631251</v>
      </c>
      <c r="E72" s="26">
        <v>1.9821221454166422</v>
      </c>
      <c r="F72" s="26">
        <v>315.61393124157115</v>
      </c>
      <c r="G72" s="26">
        <v>288.77952619422763</v>
      </c>
      <c r="H72" s="26">
        <v>338.01643937675703</v>
      </c>
      <c r="I72" s="27">
        <v>655.70084348767705</v>
      </c>
    </row>
    <row r="73" spans="1:9" x14ac:dyDescent="0.25">
      <c r="A73" s="40" t="s">
        <v>69</v>
      </c>
      <c r="C73" s="26">
        <v>0</v>
      </c>
      <c r="D73" s="26">
        <v>4.0703107655757796E-4</v>
      </c>
      <c r="E73" s="26">
        <v>9.3948027229423243E-4</v>
      </c>
      <c r="F73" s="26">
        <v>9.3223293886728357E-4</v>
      </c>
      <c r="G73" s="26">
        <v>1.7784815645796163E-3</v>
      </c>
      <c r="H73" s="26">
        <v>5.709672035427678E-3</v>
      </c>
      <c r="I73" s="27">
        <v>1.7422413087470022E-2</v>
      </c>
    </row>
    <row r="74" spans="1:9" s="38" customFormat="1" x14ac:dyDescent="0.25">
      <c r="A74" s="41" t="s">
        <v>34</v>
      </c>
      <c r="C74" s="28">
        <f t="shared" ref="C74:I74" si="4">SUM(C66:C73)</f>
        <v>3817.0483601666037</v>
      </c>
      <c r="D74" s="28">
        <f t="shared" si="4"/>
        <v>4149.8880093356138</v>
      </c>
      <c r="E74" s="28">
        <f t="shared" si="4"/>
        <v>4986.1126323931894</v>
      </c>
      <c r="F74" s="28">
        <f t="shared" si="4"/>
        <v>7059.3747702302062</v>
      </c>
      <c r="G74" s="28">
        <f t="shared" si="4"/>
        <v>8331.6763635352963</v>
      </c>
      <c r="H74" s="28">
        <f t="shared" si="4"/>
        <v>9814.7306937444519</v>
      </c>
      <c r="I74" s="31">
        <f t="shared" si="4"/>
        <v>11797.095222895477</v>
      </c>
    </row>
    <row r="75" spans="1:9" x14ac:dyDescent="0.25">
      <c r="A75" s="7"/>
      <c r="I75" s="8"/>
    </row>
    <row r="76" spans="1:9" x14ac:dyDescent="0.25">
      <c r="A76" s="10" t="s">
        <v>70</v>
      </c>
      <c r="B76" t="s">
        <v>36</v>
      </c>
      <c r="I76" s="8"/>
    </row>
    <row r="77" spans="1:9" x14ac:dyDescent="0.25">
      <c r="A77" s="7" t="s">
        <v>71</v>
      </c>
      <c r="C77" s="36">
        <v>15.261042871524516</v>
      </c>
      <c r="D77" s="36">
        <v>14.949805763630518</v>
      </c>
      <c r="E77" s="36">
        <v>11.356286803717246</v>
      </c>
      <c r="F77" s="36">
        <v>6.5125599964231711</v>
      </c>
      <c r="G77" s="36">
        <v>2.8757277851151004</v>
      </c>
      <c r="H77" s="36">
        <v>0.91796654973274094</v>
      </c>
      <c r="I77" s="37">
        <v>0.25385947503111506</v>
      </c>
    </row>
    <row r="78" spans="1:9" x14ac:dyDescent="0.25">
      <c r="A78" s="7" t="s">
        <v>72</v>
      </c>
      <c r="C78" s="36">
        <v>8.2594974799663063</v>
      </c>
      <c r="D78" s="36">
        <v>8.0999088698719834</v>
      </c>
      <c r="E78" s="36">
        <v>6.5940743070948313</v>
      </c>
      <c r="F78" s="36">
        <v>4.2534139964595763</v>
      </c>
      <c r="G78" s="36">
        <v>2.1825765443368095</v>
      </c>
      <c r="H78" s="36">
        <v>0.96423676256210622</v>
      </c>
      <c r="I78" s="37">
        <v>0.59407103244717407</v>
      </c>
    </row>
    <row r="79" spans="1:9" x14ac:dyDescent="0.25">
      <c r="A79" s="7" t="s">
        <v>73</v>
      </c>
      <c r="C79" s="36">
        <v>2.6757418425343866</v>
      </c>
      <c r="D79" s="36">
        <v>3.430821820464089</v>
      </c>
      <c r="E79" s="36">
        <v>3.4837110511502494</v>
      </c>
      <c r="F79" s="36">
        <v>3.4481626680256237</v>
      </c>
      <c r="G79" s="36">
        <v>3.4378867837363121</v>
      </c>
      <c r="H79" s="36">
        <v>3.4214824869738818</v>
      </c>
      <c r="I79" s="37">
        <v>3.3979294553198818</v>
      </c>
    </row>
    <row r="80" spans="1:9" s="38" customFormat="1" x14ac:dyDescent="0.25">
      <c r="A80" s="9" t="s">
        <v>34</v>
      </c>
      <c r="C80" s="39">
        <f>SUM(C77:C79)</f>
        <v>26.196282194025208</v>
      </c>
      <c r="D80" s="39">
        <f t="shared" ref="D80:I80" si="5">SUM(D77:D79)</f>
        <v>26.480536453966593</v>
      </c>
      <c r="E80" s="39">
        <f t="shared" si="5"/>
        <v>21.434072161962327</v>
      </c>
      <c r="F80" s="39">
        <f t="shared" si="5"/>
        <v>14.214136660908371</v>
      </c>
      <c r="G80" s="39">
        <f t="shared" si="5"/>
        <v>8.4961911131882211</v>
      </c>
      <c r="H80" s="39">
        <f t="shared" si="5"/>
        <v>5.3036857992687292</v>
      </c>
      <c r="I80" s="45">
        <f t="shared" si="5"/>
        <v>4.2458599627981712</v>
      </c>
    </row>
    <row r="81" spans="1:9" x14ac:dyDescent="0.25">
      <c r="A81" s="7"/>
      <c r="I81" s="8"/>
    </row>
    <row r="82" spans="1:9" x14ac:dyDescent="0.25">
      <c r="A82" s="10" t="s">
        <v>74</v>
      </c>
      <c r="B82" t="s">
        <v>75</v>
      </c>
      <c r="I82" s="8"/>
    </row>
    <row r="83" spans="1:9" x14ac:dyDescent="0.25">
      <c r="A83" s="7" t="s">
        <v>76</v>
      </c>
      <c r="C83" t="s">
        <v>77</v>
      </c>
      <c r="D83" s="14">
        <f>SUM(D84:D85)</f>
        <v>43.232591308643997</v>
      </c>
      <c r="E83" s="14">
        <f t="shared" ref="E83:I83" si="6">SUM(E84:E85)</f>
        <v>186.19980482462537</v>
      </c>
      <c r="F83" s="14">
        <f t="shared" si="6"/>
        <v>343.00883884961195</v>
      </c>
      <c r="G83" s="14">
        <f t="shared" si="6"/>
        <v>396.25805588966887</v>
      </c>
      <c r="H83" s="14">
        <f t="shared" si="6"/>
        <v>507.82486830411335</v>
      </c>
      <c r="I83" s="15">
        <f t="shared" si="6"/>
        <v>732.05913986753478</v>
      </c>
    </row>
    <row r="84" spans="1:9" x14ac:dyDescent="0.25">
      <c r="A84" s="7" t="s">
        <v>78</v>
      </c>
      <c r="C84" t="s">
        <v>77</v>
      </c>
      <c r="D84" s="14">
        <v>2.2588908734139905</v>
      </c>
      <c r="E84" s="14">
        <v>4.6400284050253431</v>
      </c>
      <c r="F84" s="14">
        <v>40.96647767518192</v>
      </c>
      <c r="G84" s="14">
        <v>97.220265771608922</v>
      </c>
      <c r="H84" s="14">
        <v>162.1388766984833</v>
      </c>
      <c r="I84" s="15">
        <v>283.11878003950471</v>
      </c>
    </row>
    <row r="85" spans="1:9" x14ac:dyDescent="0.25">
      <c r="A85" s="7" t="s">
        <v>79</v>
      </c>
      <c r="C85" t="s">
        <v>77</v>
      </c>
      <c r="D85" s="14">
        <v>40.973700435230008</v>
      </c>
      <c r="E85" s="14">
        <v>181.55977641960004</v>
      </c>
      <c r="F85" s="14">
        <v>302.04236117443003</v>
      </c>
      <c r="G85" s="14">
        <v>299.03779011805995</v>
      </c>
      <c r="H85" s="14">
        <v>345.68599160563002</v>
      </c>
      <c r="I85" s="15">
        <v>448.94035982803007</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13.162455876481044</v>
      </c>
      <c r="E88" s="26">
        <v>18.172996699033348</v>
      </c>
      <c r="F88" s="26">
        <v>25.84064795367205</v>
      </c>
      <c r="G88" s="26">
        <v>28.495708344401784</v>
      </c>
      <c r="H88" s="26">
        <v>126.82102321976144</v>
      </c>
      <c r="I88" s="27">
        <v>345.74622571002737</v>
      </c>
    </row>
    <row r="89" spans="1:9" x14ac:dyDescent="0.25">
      <c r="A89" s="7" t="s">
        <v>82</v>
      </c>
      <c r="C89" t="s">
        <v>77</v>
      </c>
      <c r="D89" s="26">
        <v>5.6959709094260562E-2</v>
      </c>
      <c r="E89" s="26">
        <v>6.179437962383761E-2</v>
      </c>
      <c r="F89" s="26">
        <v>3.1753262970353226E-2</v>
      </c>
      <c r="G89" s="26">
        <v>3.6752623450363203E-2</v>
      </c>
      <c r="H89" s="26">
        <v>4.114214413581696E-2</v>
      </c>
      <c r="I89" s="27">
        <v>3.4229443618204743E-2</v>
      </c>
    </row>
    <row r="90" spans="1:9" x14ac:dyDescent="0.25">
      <c r="A90" s="7" t="s">
        <v>83</v>
      </c>
      <c r="C90" t="s">
        <v>77</v>
      </c>
      <c r="D90" s="14">
        <v>4.3900452029751982</v>
      </c>
      <c r="E90" s="14">
        <v>27.806587400609008</v>
      </c>
      <c r="F90" s="14">
        <v>19.478637782230614</v>
      </c>
      <c r="G90" s="14">
        <v>19.119818851562446</v>
      </c>
      <c r="H90" s="14">
        <v>20.993349773006027</v>
      </c>
      <c r="I90" s="15">
        <v>19.035491653931871</v>
      </c>
    </row>
    <row r="91" spans="1:9" x14ac:dyDescent="0.25">
      <c r="A91" s="7" t="s">
        <v>84</v>
      </c>
      <c r="C91" t="s">
        <v>77</v>
      </c>
      <c r="D91" s="14">
        <v>0</v>
      </c>
      <c r="E91" s="14">
        <v>0</v>
      </c>
      <c r="F91" s="14">
        <v>11.498790671212156</v>
      </c>
      <c r="G91" s="14">
        <v>11.497354989002162</v>
      </c>
      <c r="H91" s="14">
        <v>11.500683514714384</v>
      </c>
      <c r="I91" s="15">
        <v>11.499195826605838</v>
      </c>
    </row>
    <row r="92" spans="1:9" x14ac:dyDescent="0.25">
      <c r="A92" s="7" t="s">
        <v>85</v>
      </c>
      <c r="C92" t="s">
        <v>77</v>
      </c>
      <c r="D92" s="14">
        <v>1.6001123941555901</v>
      </c>
      <c r="E92" s="14">
        <v>31.769633864126927</v>
      </c>
      <c r="F92" s="14">
        <v>138.22874467471533</v>
      </c>
      <c r="G92" s="14">
        <v>138.19444803395137</v>
      </c>
      <c r="H92" s="14">
        <v>138.30186287824003</v>
      </c>
      <c r="I92" s="15">
        <v>138.29390746902573</v>
      </c>
    </row>
    <row r="93" spans="1:9" x14ac:dyDescent="0.25">
      <c r="A93" s="7" t="s">
        <v>86</v>
      </c>
      <c r="C93" t="s">
        <v>77</v>
      </c>
      <c r="D93" s="26">
        <v>24.011719490443483</v>
      </c>
      <c r="E93" s="26">
        <v>108.35336600903008</v>
      </c>
      <c r="F93" s="26">
        <v>147.89385333875782</v>
      </c>
      <c r="G93" s="26">
        <v>198.84666859454313</v>
      </c>
      <c r="H93" s="26">
        <v>210.15908324044563</v>
      </c>
      <c r="I93" s="27">
        <v>217.43102142875543</v>
      </c>
    </row>
    <row r="94" spans="1:9" x14ac:dyDescent="0.25">
      <c r="A94" s="7" t="s">
        <v>87</v>
      </c>
      <c r="C94" t="s">
        <v>77</v>
      </c>
      <c r="D94" s="26">
        <v>4.2786559047408508E-4</v>
      </c>
      <c r="E94" s="26">
        <v>8.8610945424333896E-4</v>
      </c>
      <c r="F94" s="26">
        <v>3.2098367517531703E-3</v>
      </c>
      <c r="G94" s="26">
        <v>3.4783053435625388E-3</v>
      </c>
      <c r="H94" s="26">
        <v>6.8767895050002616E-3</v>
      </c>
      <c r="I94" s="27">
        <v>1.4069651506769611E-2</v>
      </c>
    </row>
    <row r="95" spans="1:9" x14ac:dyDescent="0.25">
      <c r="A95" s="9" t="s">
        <v>34</v>
      </c>
      <c r="C95" t="s">
        <v>77</v>
      </c>
      <c r="D95" s="28">
        <f>SUM(D88:D94)</f>
        <v>43.221720538740051</v>
      </c>
      <c r="E95" s="28">
        <f t="shared" ref="E95:I95" si="7">SUM(E88:E94)</f>
        <v>186.16526446187746</v>
      </c>
      <c r="F95" s="28">
        <f t="shared" si="7"/>
        <v>342.97563752031004</v>
      </c>
      <c r="G95" s="28">
        <f t="shared" si="7"/>
        <v>396.19422974225478</v>
      </c>
      <c r="H95" s="28">
        <f t="shared" si="7"/>
        <v>507.82402155980833</v>
      </c>
      <c r="I95" s="31">
        <f t="shared" si="7"/>
        <v>732.0541411834713</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6">
        <v>295.67274092539139</v>
      </c>
      <c r="E98" s="26">
        <v>598.62431467093745</v>
      </c>
      <c r="F98" s="26">
        <v>2094.712835677049</v>
      </c>
      <c r="G98" s="26">
        <v>3211.9941223150518</v>
      </c>
      <c r="H98" s="26">
        <v>5159.3403898576562</v>
      </c>
      <c r="I98" s="27">
        <v>8163.448101156453</v>
      </c>
    </row>
    <row r="99" spans="1:9" x14ac:dyDescent="0.25">
      <c r="A99" s="7" t="s">
        <v>91</v>
      </c>
      <c r="C99" s="26">
        <v>0</v>
      </c>
      <c r="D99" s="26">
        <v>1.3718146803139381E-3</v>
      </c>
      <c r="E99" s="26">
        <v>3.3126313106367239E-2</v>
      </c>
      <c r="F99" s="26">
        <v>3.3042029816189269E-2</v>
      </c>
      <c r="G99" s="26">
        <v>3.566732804445942E-2</v>
      </c>
      <c r="H99" s="26">
        <v>23.900124072196391</v>
      </c>
      <c r="I99" s="27">
        <v>23.846387780777224</v>
      </c>
    </row>
    <row r="100" spans="1:9" x14ac:dyDescent="0.25">
      <c r="A100" s="7" t="s">
        <v>92</v>
      </c>
      <c r="C100" s="26">
        <v>0</v>
      </c>
      <c r="D100" s="26">
        <v>383.43804642595688</v>
      </c>
      <c r="E100" s="26">
        <v>1732.6087930164465</v>
      </c>
      <c r="F100" s="26">
        <v>2366.4601751194396</v>
      </c>
      <c r="G100" s="26">
        <v>3179.9473859017735</v>
      </c>
      <c r="H100" s="26">
        <v>3365.2132956484716</v>
      </c>
      <c r="I100" s="27">
        <v>3487.1156459756085</v>
      </c>
    </row>
    <row r="101" spans="1:9" x14ac:dyDescent="0.25">
      <c r="A101" s="7" t="s">
        <v>93</v>
      </c>
      <c r="C101" s="26">
        <v>1246.0084815196296</v>
      </c>
      <c r="D101" s="26">
        <v>741.36537118273918</v>
      </c>
      <c r="E101" s="26">
        <v>3.3796126802547928</v>
      </c>
      <c r="F101" s="26">
        <v>32.421222148569392</v>
      </c>
      <c r="G101" s="26">
        <v>33.715369182255401</v>
      </c>
      <c r="H101" s="26">
        <v>36.073608194931268</v>
      </c>
      <c r="I101" s="27">
        <v>3.4174725342577408</v>
      </c>
    </row>
    <row r="102" spans="1:9" x14ac:dyDescent="0.25">
      <c r="A102" s="9" t="s">
        <v>34</v>
      </c>
      <c r="C102" s="28">
        <v>1246.0084815196296</v>
      </c>
      <c r="D102" s="28">
        <v>1420.4775303487677</v>
      </c>
      <c r="E102" s="28">
        <v>2334.6458466807453</v>
      </c>
      <c r="F102" s="28">
        <v>4493.6272749748741</v>
      </c>
      <c r="G102" s="28">
        <v>6425.6925447271242</v>
      </c>
      <c r="H102" s="28">
        <v>8584.5274177732554</v>
      </c>
      <c r="I102" s="31">
        <v>11677.827607447098</v>
      </c>
    </row>
    <row r="103" spans="1:9" x14ac:dyDescent="0.25">
      <c r="A103" s="9"/>
      <c r="C103" s="26"/>
      <c r="D103" s="28"/>
      <c r="E103" s="28"/>
      <c r="F103" s="28"/>
      <c r="G103" s="28"/>
      <c r="H103" s="28"/>
      <c r="I103" s="31"/>
    </row>
    <row r="104" spans="1:9" x14ac:dyDescent="0.25">
      <c r="A104" s="10" t="s">
        <v>94</v>
      </c>
      <c r="B104" t="s">
        <v>89</v>
      </c>
      <c r="C104" s="26"/>
      <c r="D104" s="28"/>
      <c r="E104" s="28"/>
      <c r="F104" s="28"/>
      <c r="G104" s="28"/>
      <c r="H104" s="28"/>
      <c r="I104" s="31"/>
    </row>
    <row r="105" spans="1:9" x14ac:dyDescent="0.25">
      <c r="A105" s="7" t="s">
        <v>95</v>
      </c>
      <c r="C105" s="26">
        <v>0</v>
      </c>
      <c r="D105" s="26">
        <v>49.01383771337553</v>
      </c>
      <c r="E105" s="26">
        <v>100.68020633756583</v>
      </c>
      <c r="F105" s="26">
        <v>888.89831381066119</v>
      </c>
      <c r="G105" s="26">
        <v>2109.5035555122026</v>
      </c>
      <c r="H105" s="26">
        <v>3518.1197476430712</v>
      </c>
      <c r="I105" s="27">
        <v>6143.1643740684303</v>
      </c>
    </row>
    <row r="106" spans="1:9" x14ac:dyDescent="0.25">
      <c r="A106" s="7" t="s">
        <v>96</v>
      </c>
      <c r="C106" s="26">
        <v>0</v>
      </c>
      <c r="D106" s="26">
        <v>0</v>
      </c>
      <c r="E106" s="26">
        <v>49.40108324533211</v>
      </c>
      <c r="F106" s="26">
        <v>0.34936306418500757</v>
      </c>
      <c r="G106" s="26">
        <v>9.6494992815823327E-2</v>
      </c>
      <c r="H106" s="26">
        <v>8.3601447619791339E-2</v>
      </c>
      <c r="I106" s="27">
        <v>21.368411641102945</v>
      </c>
    </row>
    <row r="107" spans="1:9" x14ac:dyDescent="0.25">
      <c r="A107" s="7" t="s">
        <v>97</v>
      </c>
      <c r="C107" s="26">
        <v>0</v>
      </c>
      <c r="D107" s="26">
        <v>1.9271716627743012E-2</v>
      </c>
      <c r="E107" s="26">
        <v>263.61656564166151</v>
      </c>
      <c r="F107" s="26">
        <v>147.56920056807473</v>
      </c>
      <c r="G107" s="26">
        <v>60.19551387405194</v>
      </c>
      <c r="H107" s="26">
        <v>0.8605381750491814</v>
      </c>
      <c r="I107" s="27">
        <v>80.45608322655869</v>
      </c>
    </row>
    <row r="108" spans="1:9" x14ac:dyDescent="0.25">
      <c r="A108" s="7" t="s">
        <v>98</v>
      </c>
      <c r="C108" s="26">
        <v>0</v>
      </c>
      <c r="D108" s="26">
        <v>78.259299327090076</v>
      </c>
      <c r="E108" s="26">
        <v>364.19184024185472</v>
      </c>
      <c r="F108" s="26">
        <v>1094.6226930105809</v>
      </c>
      <c r="G108" s="26">
        <v>1013.6352254963346</v>
      </c>
      <c r="H108" s="26">
        <v>976.26580547939022</v>
      </c>
      <c r="I108" s="27">
        <v>948.08648404057578</v>
      </c>
    </row>
    <row r="109" spans="1:9" x14ac:dyDescent="0.25">
      <c r="A109" s="7" t="s">
        <v>99</v>
      </c>
      <c r="C109" s="26">
        <v>0</v>
      </c>
      <c r="D109" s="26">
        <v>0</v>
      </c>
      <c r="E109" s="26">
        <v>0</v>
      </c>
      <c r="F109" s="26">
        <v>0</v>
      </c>
      <c r="G109" s="26">
        <v>0</v>
      </c>
      <c r="H109" s="26">
        <v>0</v>
      </c>
      <c r="I109" s="27">
        <v>0</v>
      </c>
    </row>
    <row r="110" spans="1:9" x14ac:dyDescent="0.25">
      <c r="A110" s="7" t="s">
        <v>100</v>
      </c>
      <c r="C110" s="26">
        <v>340.34666303925627</v>
      </c>
      <c r="D110" s="26">
        <v>344.57935548154137</v>
      </c>
      <c r="E110" s="26">
        <v>286.81331477863682</v>
      </c>
      <c r="F110" s="26">
        <v>201.90600039490761</v>
      </c>
      <c r="G110" s="26">
        <v>136.22076287670524</v>
      </c>
      <c r="H110" s="26">
        <v>82.790398429576527</v>
      </c>
      <c r="I110" s="27">
        <v>26.286894659163067</v>
      </c>
    </row>
    <row r="111" spans="1:9" x14ac:dyDescent="0.25">
      <c r="A111" s="7" t="s">
        <v>30</v>
      </c>
      <c r="C111" s="26">
        <v>0.52198704833489129</v>
      </c>
      <c r="D111" s="26">
        <v>17.430724744219628</v>
      </c>
      <c r="E111" s="26">
        <v>275.36439098083031</v>
      </c>
      <c r="F111" s="26">
        <v>848.5071344907509</v>
      </c>
      <c r="G111" s="26">
        <v>1426.6196042030194</v>
      </c>
      <c r="H111" s="26">
        <v>1773.2311005477081</v>
      </c>
      <c r="I111" s="27">
        <v>1853.3943333443599</v>
      </c>
    </row>
    <row r="112" spans="1:9" x14ac:dyDescent="0.25">
      <c r="A112" s="7" t="s">
        <v>101</v>
      </c>
      <c r="C112" s="26">
        <v>0</v>
      </c>
      <c r="D112" s="26">
        <v>0</v>
      </c>
      <c r="E112" s="26">
        <v>25.062045472169292</v>
      </c>
      <c r="F112" s="26">
        <v>316.18178100147315</v>
      </c>
      <c r="G112" s="26">
        <v>628.41863645764283</v>
      </c>
      <c r="H112" s="26">
        <v>944.70747838880629</v>
      </c>
      <c r="I112" s="27">
        <v>1217.5848020301275</v>
      </c>
    </row>
    <row r="113" spans="1:9" x14ac:dyDescent="0.25">
      <c r="A113" s="7" t="s">
        <v>102</v>
      </c>
      <c r="C113" s="26">
        <v>906.39416192430292</v>
      </c>
      <c r="D113" s="26">
        <v>931.95828426030801</v>
      </c>
      <c r="E113" s="26">
        <v>966.29735297830143</v>
      </c>
      <c r="F113" s="26">
        <v>993.22437755562066</v>
      </c>
      <c r="G113" s="26">
        <v>1042.5860902713302</v>
      </c>
      <c r="H113" s="26">
        <v>1280.7730800515594</v>
      </c>
      <c r="I113" s="27">
        <v>1377.7622633778194</v>
      </c>
    </row>
    <row r="114" spans="1:9" x14ac:dyDescent="0.25">
      <c r="A114" s="9" t="s">
        <v>34</v>
      </c>
      <c r="C114" s="28">
        <f>SUM(C105:C113)</f>
        <v>1247.2628120118941</v>
      </c>
      <c r="D114" s="28">
        <f t="shared" ref="D114:I114" si="8">SUM(D105:D113)</f>
        <v>1421.2607732431622</v>
      </c>
      <c r="E114" s="28">
        <f t="shared" si="8"/>
        <v>2331.4267996763519</v>
      </c>
      <c r="F114" s="28">
        <f t="shared" si="8"/>
        <v>4491.2588638962543</v>
      </c>
      <c r="G114" s="28">
        <f t="shared" si="8"/>
        <v>6417.2758836841022</v>
      </c>
      <c r="H114" s="28">
        <f t="shared" si="8"/>
        <v>8576.8317501627807</v>
      </c>
      <c r="I114" s="31">
        <f t="shared" si="8"/>
        <v>11668.103646388137</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s="33">
        <v>-41.046326687016702</v>
      </c>
      <c r="E118" s="33">
        <v>-101.76360173526005</v>
      </c>
      <c r="F118" s="33">
        <v>-28.370872462047309</v>
      </c>
      <c r="G118" s="33">
        <v>-30.593929822599975</v>
      </c>
      <c r="H118" s="33">
        <v>-11.628611462317309</v>
      </c>
      <c r="I118" s="34">
        <v>45.903919164895242</v>
      </c>
    </row>
    <row r="119" spans="1:9" x14ac:dyDescent="0.25">
      <c r="A119" s="7" t="s">
        <v>108</v>
      </c>
      <c r="B119" t="s">
        <v>49</v>
      </c>
      <c r="C119" t="s">
        <v>77</v>
      </c>
      <c r="D119" s="71">
        <f t="shared" ref="D119:I119" si="9">D118/(D117*1000)</f>
        <v>-1.7191458655979521E-3</v>
      </c>
      <c r="E119" s="71">
        <f t="shared" si="9"/>
        <v>-3.8848483197274309E-3</v>
      </c>
      <c r="F119" s="71">
        <f t="shared" si="9"/>
        <v>-9.8942848790009455E-4</v>
      </c>
      <c r="G119" s="71">
        <f t="shared" si="9"/>
        <v>-9.6328494403652312E-4</v>
      </c>
      <c r="H119" s="71">
        <f t="shared" si="9"/>
        <v>-3.2991776498190794E-4</v>
      </c>
      <c r="I119" s="72">
        <f t="shared" si="9"/>
        <v>1.1746441609277423E-3</v>
      </c>
    </row>
    <row r="120" spans="1:9" x14ac:dyDescent="0.25">
      <c r="A120" s="7"/>
      <c r="I120" s="8"/>
    </row>
    <row r="121" spans="1:9" x14ac:dyDescent="0.25">
      <c r="A121" s="10" t="s">
        <v>109</v>
      </c>
      <c r="I121" s="8"/>
    </row>
    <row r="122" spans="1:9" x14ac:dyDescent="0.25">
      <c r="A122" s="7" t="s">
        <v>110</v>
      </c>
      <c r="B122" t="s">
        <v>107</v>
      </c>
      <c r="C122" t="s">
        <v>77</v>
      </c>
      <c r="D122" s="24">
        <v>32.560453037199999</v>
      </c>
      <c r="E122" s="24">
        <v>540.42648130429995</v>
      </c>
      <c r="F122" s="24">
        <v>502.23185714612993</v>
      </c>
      <c r="G122" s="24">
        <v>511.2227416403</v>
      </c>
      <c r="H122" s="24">
        <v>546.07730725019996</v>
      </c>
      <c r="I122" s="25">
        <v>529.82284068360002</v>
      </c>
    </row>
    <row r="123" spans="1:9" x14ac:dyDescent="0.25">
      <c r="A123" s="7" t="s">
        <v>111</v>
      </c>
      <c r="B123" t="s">
        <v>107</v>
      </c>
      <c r="C123" t="s">
        <v>77</v>
      </c>
      <c r="D123" s="24">
        <v>14.451081700686002</v>
      </c>
      <c r="E123" s="24">
        <v>241.28519995309998</v>
      </c>
      <c r="F123" s="24">
        <v>224.12332395698303</v>
      </c>
      <c r="G123" s="24">
        <v>228.14643711489998</v>
      </c>
      <c r="H123" s="24">
        <v>243.74988149870001</v>
      </c>
      <c r="I123" s="25">
        <v>236.40718099190002</v>
      </c>
    </row>
    <row r="124" spans="1:9" x14ac:dyDescent="0.25">
      <c r="A124" s="7" t="s">
        <v>112</v>
      </c>
      <c r="C124" t="s">
        <v>77</v>
      </c>
      <c r="D124" s="17">
        <v>2935.1327572159998</v>
      </c>
      <c r="E124" s="17">
        <v>47337.828321500005</v>
      </c>
      <c r="F124" s="17">
        <v>43990.774483466004</v>
      </c>
      <c r="G124" s="17">
        <v>44776.458462339986</v>
      </c>
      <c r="H124" s="17">
        <v>47828.510099329993</v>
      </c>
      <c r="I124" s="18">
        <v>46402.581611000009</v>
      </c>
    </row>
    <row r="125" spans="1:9" x14ac:dyDescent="0.25">
      <c r="A125" s="7" t="s">
        <v>113</v>
      </c>
      <c r="C125" t="s">
        <v>77</v>
      </c>
      <c r="D125" s="17">
        <v>1296.7628479290001</v>
      </c>
      <c r="E125" s="17">
        <v>21064.310958639999</v>
      </c>
      <c r="F125" s="17">
        <v>19563.187965336998</v>
      </c>
      <c r="G125" s="17">
        <v>19912.712317652997</v>
      </c>
      <c r="H125" s="17">
        <v>21272.261733444004</v>
      </c>
      <c r="I125" s="18">
        <v>20629.126217739999</v>
      </c>
    </row>
    <row r="126" spans="1:9" x14ac:dyDescent="0.25">
      <c r="A126" s="7"/>
      <c r="D126" s="24"/>
      <c r="E126" s="24"/>
      <c r="F126" s="24"/>
      <c r="G126" s="24"/>
      <c r="H126" s="24"/>
      <c r="I126" s="25"/>
    </row>
    <row r="127" spans="1:9" x14ac:dyDescent="0.25">
      <c r="A127" s="10" t="s">
        <v>114</v>
      </c>
      <c r="B127" t="s">
        <v>115</v>
      </c>
      <c r="I127" s="8"/>
    </row>
    <row r="128" spans="1:9" x14ac:dyDescent="0.25">
      <c r="A128" s="7" t="s">
        <v>116</v>
      </c>
      <c r="C128" t="s">
        <v>77</v>
      </c>
      <c r="D128" s="24">
        <v>5.5188455625077015</v>
      </c>
      <c r="E128" s="24">
        <v>5.0059584174907608</v>
      </c>
      <c r="F128" s="24">
        <v>4.9489155139305563</v>
      </c>
      <c r="G128" s="24">
        <v>4.9361117019631156</v>
      </c>
      <c r="H128" s="24">
        <v>4.892261188050063</v>
      </c>
      <c r="I128" s="25">
        <v>4.8713736952078772</v>
      </c>
    </row>
    <row r="129" spans="1:9" x14ac:dyDescent="0.25">
      <c r="A129" s="7" t="s">
        <v>117</v>
      </c>
      <c r="C129" t="s">
        <v>77</v>
      </c>
      <c r="D129" s="24">
        <v>10.795035099720479</v>
      </c>
      <c r="E129" s="24">
        <v>5.6188849463474302</v>
      </c>
      <c r="F129" s="24">
        <v>4.6944108474072976</v>
      </c>
      <c r="G129" s="24">
        <v>3.9951137279489966</v>
      </c>
      <c r="H129" s="24">
        <v>3.3302169814745284</v>
      </c>
      <c r="I129" s="25">
        <v>3.0236543227645578</v>
      </c>
    </row>
    <row r="130" spans="1:9" x14ac:dyDescent="0.25">
      <c r="A130" s="7" t="s">
        <v>118</v>
      </c>
      <c r="C130" t="s">
        <v>77</v>
      </c>
      <c r="D130" s="24">
        <v>7.6286368017998507</v>
      </c>
      <c r="E130" s="24">
        <v>1.0445171830455902</v>
      </c>
      <c r="F130" s="24">
        <v>0.96967196531702893</v>
      </c>
      <c r="G130" s="24">
        <v>0.90346063055607784</v>
      </c>
      <c r="H130" s="24">
        <v>0.84697712519058621</v>
      </c>
      <c r="I130" s="25">
        <v>0.79656512020303616</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71.09774407796715</v>
      </c>
      <c r="F134" s="24">
        <v>85.745512637812013</v>
      </c>
      <c r="G134" s="24">
        <v>117.10890512296133</v>
      </c>
      <c r="H134" s="24">
        <v>184.93538841597282</v>
      </c>
      <c r="I134" s="25">
        <v>227.55400038767689</v>
      </c>
    </row>
    <row r="135" spans="1:9" x14ac:dyDescent="0.25">
      <c r="A135" s="7" t="s">
        <v>124</v>
      </c>
      <c r="B135" t="s">
        <v>125</v>
      </c>
      <c r="C135" s="14">
        <f>C32/C133*1000</f>
        <v>197.34191099976383</v>
      </c>
      <c r="D135" s="14">
        <f t="shared" ref="D135:I135" si="10">D32/D133*1000</f>
        <v>200.22534425771502</v>
      </c>
      <c r="E135" s="14">
        <f t="shared" si="10"/>
        <v>184.51536588103048</v>
      </c>
      <c r="F135" s="14">
        <f t="shared" si="10"/>
        <v>164.56433837582648</v>
      </c>
      <c r="G135" s="14">
        <f t="shared" si="10"/>
        <v>147.81537542865459</v>
      </c>
      <c r="H135" s="14">
        <f t="shared" si="10"/>
        <v>139.93994522779226</v>
      </c>
      <c r="I135" s="15">
        <f t="shared" si="10"/>
        <v>137.99184491633278</v>
      </c>
    </row>
    <row r="136" spans="1:9" x14ac:dyDescent="0.25">
      <c r="A136" s="7" t="s">
        <v>126</v>
      </c>
      <c r="B136" t="s">
        <v>127</v>
      </c>
      <c r="C136" s="24">
        <f>C13/C133</f>
        <v>14.972286833383549</v>
      </c>
      <c r="D136" s="24">
        <f t="shared" ref="D136:I136" si="11">D13/D133</f>
        <v>14.403618713425734</v>
      </c>
      <c r="E136" s="24">
        <f t="shared" si="11"/>
        <v>9.3493894676313598</v>
      </c>
      <c r="F136" s="24">
        <f t="shared" si="11"/>
        <v>5.832996611190234</v>
      </c>
      <c r="G136" s="24">
        <f t="shared" si="11"/>
        <v>4.1446506251876629</v>
      </c>
      <c r="H136" s="24">
        <f t="shared" si="11"/>
        <v>2.098392728288677</v>
      </c>
      <c r="I136" s="25">
        <f t="shared" si="11"/>
        <v>-2.2110848679003021E-4</v>
      </c>
    </row>
    <row r="137" spans="1:9" x14ac:dyDescent="0.25">
      <c r="A137" s="7" t="s">
        <v>128</v>
      </c>
      <c r="B137" t="s">
        <v>129</v>
      </c>
      <c r="C137" s="22">
        <f>C13/C117/1000</f>
        <v>0.2130918524871355</v>
      </c>
      <c r="D137" s="22">
        <f t="shared" ref="D137:I137" si="12">D13/D117/1000</f>
        <v>0.20274572792762605</v>
      </c>
      <c r="E137" s="22">
        <f t="shared" si="12"/>
        <v>0.12294808169497998</v>
      </c>
      <c r="F137" s="22">
        <f t="shared" si="12"/>
        <v>7.1727069819348524E-2</v>
      </c>
      <c r="G137" s="22">
        <f t="shared" si="12"/>
        <v>4.6917034005037786E-2</v>
      </c>
      <c r="H137" s="22">
        <f t="shared" si="12"/>
        <v>2.1755468550514936E-2</v>
      </c>
      <c r="I137" s="23">
        <f t="shared" si="12"/>
        <v>-2.0983136723045278E-6</v>
      </c>
    </row>
    <row r="138" spans="1:9" x14ac:dyDescent="0.25">
      <c r="A138" s="11" t="s">
        <v>130</v>
      </c>
      <c r="B138" s="12" t="s">
        <v>131</v>
      </c>
      <c r="C138" s="74">
        <f>C10*2205/C48</f>
        <v>879.89405352296012</v>
      </c>
      <c r="D138" s="74">
        <f t="shared" ref="D138:I138" si="13">D10*2205/D48</f>
        <v>717.09850570038088</v>
      </c>
      <c r="E138" s="74">
        <f t="shared" si="13"/>
        <v>195.56746322317369</v>
      </c>
      <c r="F138" s="74">
        <f t="shared" si="13"/>
        <v>65.472433088042308</v>
      </c>
      <c r="G138" s="74">
        <f t="shared" si="13"/>
        <v>65.33986282719556</v>
      </c>
      <c r="H138" s="74">
        <f t="shared" si="13"/>
        <v>23.601221930136422</v>
      </c>
      <c r="I138" s="75">
        <f t="shared" si="13"/>
        <v>3.0411348862467662</v>
      </c>
    </row>
  </sheetData>
  <mergeCells count="1">
    <mergeCell ref="C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68DF-8992-42F2-BEF4-CD5A895935FE}">
  <dimension ref="A1:K138"/>
  <sheetViews>
    <sheetView workbookViewId="0">
      <pane ySplit="4" topLeftCell="A32" activePane="bottomLeft" state="frozen"/>
      <selection pane="bottomLeft" activeCell="I33" sqref="I33"/>
    </sheetView>
  </sheetViews>
  <sheetFormatPr defaultRowHeight="15" x14ac:dyDescent="0.25"/>
  <cols>
    <col min="1" max="1" width="44" bestFit="1" customWidth="1"/>
    <col min="2" max="2" width="14" customWidth="1"/>
    <col min="3" max="5" width="10.140625" bestFit="1" customWidth="1"/>
    <col min="6" max="8" width="9.5703125" bestFit="1" customWidth="1"/>
    <col min="9" max="9" width="10.5703125" bestFit="1" customWidth="1"/>
    <col min="10" max="10" width="10.42578125" bestFit="1" customWidth="1"/>
    <col min="11" max="15" width="11.42578125" bestFit="1" customWidth="1"/>
  </cols>
  <sheetData>
    <row r="1" spans="1:9" ht="18.75" x14ac:dyDescent="0.3">
      <c r="A1" s="79" t="s">
        <v>134</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267.71100000000001</v>
      </c>
      <c r="E6" s="13">
        <v>228.077</v>
      </c>
      <c r="F6" s="13">
        <v>170.11799999999999</v>
      </c>
      <c r="G6" s="13">
        <v>98.066999999999993</v>
      </c>
      <c r="H6" s="13">
        <v>48.951999999999998</v>
      </c>
      <c r="I6" s="16">
        <v>24.984000000000002</v>
      </c>
    </row>
    <row r="7" spans="1:9" x14ac:dyDescent="0.25">
      <c r="A7" s="7" t="s">
        <v>28</v>
      </c>
      <c r="C7" s="13">
        <v>368.483</v>
      </c>
      <c r="D7" s="13">
        <v>353.649</v>
      </c>
      <c r="E7" s="13">
        <v>290.75099999999998</v>
      </c>
      <c r="F7" s="13">
        <v>218.40100000000001</v>
      </c>
      <c r="G7" s="13">
        <v>125.84</v>
      </c>
      <c r="H7" s="13">
        <v>58.289000000000001</v>
      </c>
      <c r="I7" s="16">
        <v>28.712</v>
      </c>
    </row>
    <row r="8" spans="1:9" x14ac:dyDescent="0.25">
      <c r="A8" s="7" t="s">
        <v>29</v>
      </c>
      <c r="C8" s="13">
        <v>889.29</v>
      </c>
      <c r="D8" s="13">
        <v>899.85199999999998</v>
      </c>
      <c r="E8" s="13">
        <v>762.74699999999996</v>
      </c>
      <c r="F8" s="13">
        <v>517.78300000000002</v>
      </c>
      <c r="G8" s="13">
        <v>473.16699999999997</v>
      </c>
      <c r="H8" s="13">
        <v>327.82</v>
      </c>
      <c r="I8" s="16">
        <v>67.918999999999997</v>
      </c>
    </row>
    <row r="9" spans="1:9" x14ac:dyDescent="0.25">
      <c r="A9" s="7" t="s">
        <v>30</v>
      </c>
      <c r="C9" s="13">
        <v>1828.231</v>
      </c>
      <c r="D9" s="13">
        <v>1836.116</v>
      </c>
      <c r="E9" s="13">
        <v>1400.0070000000001</v>
      </c>
      <c r="F9" s="13">
        <v>843.00800000000004</v>
      </c>
      <c r="G9" s="13">
        <v>489.27800000000002</v>
      </c>
      <c r="H9" s="13">
        <v>249.108</v>
      </c>
      <c r="I9" s="16">
        <v>77.763999999999996</v>
      </c>
    </row>
    <row r="10" spans="1:9" x14ac:dyDescent="0.25">
      <c r="A10" s="7" t="s">
        <v>31</v>
      </c>
      <c r="C10" s="13">
        <v>1600.83</v>
      </c>
      <c r="D10" s="13">
        <v>1437.9939999999999</v>
      </c>
      <c r="E10" s="13">
        <v>557.64400000000001</v>
      </c>
      <c r="F10" s="13">
        <v>189.25800000000001</v>
      </c>
      <c r="G10" s="13">
        <v>233.86</v>
      </c>
      <c r="H10" s="13">
        <v>166.99700000000001</v>
      </c>
      <c r="I10" s="16">
        <v>30.78</v>
      </c>
    </row>
    <row r="11" spans="1:9" x14ac:dyDescent="0.25">
      <c r="A11" s="7" t="s">
        <v>32</v>
      </c>
      <c r="C11" s="13">
        <v>0</v>
      </c>
      <c r="D11" s="13">
        <v>0</v>
      </c>
      <c r="E11" s="13">
        <v>-18.600999999999999</v>
      </c>
      <c r="F11" s="13">
        <v>-33.698</v>
      </c>
      <c r="G11" s="13">
        <v>-72.495999999999995</v>
      </c>
      <c r="H11" s="13">
        <v>-84.346999999999994</v>
      </c>
      <c r="I11" s="16">
        <v>-230.15199999999999</v>
      </c>
    </row>
    <row r="12" spans="1:9" x14ac:dyDescent="0.25">
      <c r="A12" s="7" t="s">
        <v>33</v>
      </c>
      <c r="C12" s="13">
        <v>0</v>
      </c>
      <c r="D12" s="13">
        <v>-2E-3</v>
      </c>
      <c r="E12" s="13">
        <v>-2E-3</v>
      </c>
      <c r="F12" s="13">
        <v>-4.0000000000000001E-3</v>
      </c>
      <c r="G12" s="13">
        <v>-2E-3</v>
      </c>
      <c r="H12" s="13">
        <v>-4.0000000000000001E-3</v>
      </c>
      <c r="I12" s="16">
        <v>-7.0000000000000001E-3</v>
      </c>
    </row>
    <row r="13" spans="1:9" x14ac:dyDescent="0.25">
      <c r="A13" s="9" t="s">
        <v>34</v>
      </c>
      <c r="C13" s="20">
        <v>4969.3019999999997</v>
      </c>
      <c r="D13" s="20">
        <v>4795.32</v>
      </c>
      <c r="E13" s="20">
        <v>3220.6229999999996</v>
      </c>
      <c r="F13" s="20">
        <v>1904.866</v>
      </c>
      <c r="G13" s="20">
        <v>1347.7139999999999</v>
      </c>
      <c r="H13" s="20">
        <v>766.81499999999994</v>
      </c>
      <c r="I13" s="21">
        <v>5.0020751429791233E-15</v>
      </c>
    </row>
    <row r="14" spans="1:9" x14ac:dyDescent="0.25">
      <c r="A14" s="7"/>
      <c r="I14" s="8"/>
    </row>
    <row r="15" spans="1:9" x14ac:dyDescent="0.25">
      <c r="A15" s="10" t="s">
        <v>35</v>
      </c>
      <c r="B15" t="s">
        <v>36</v>
      </c>
      <c r="I15" s="8"/>
    </row>
    <row r="16" spans="1:9" x14ac:dyDescent="0.25">
      <c r="A16" s="7" t="s">
        <v>37</v>
      </c>
      <c r="C16" s="36">
        <v>47.199160072942092</v>
      </c>
      <c r="D16" s="36">
        <v>50.251147541145556</v>
      </c>
      <c r="E16" s="36">
        <v>41.162029859568534</v>
      </c>
      <c r="F16" s="36">
        <v>29.829738640317533</v>
      </c>
      <c r="G16" s="36">
        <v>20.983814208701514</v>
      </c>
      <c r="H16" s="36">
        <v>13.546810201090347</v>
      </c>
      <c r="I16" s="37">
        <v>6.4405704243003186</v>
      </c>
    </row>
    <row r="17" spans="1:9" x14ac:dyDescent="0.25">
      <c r="A17" s="7" t="s">
        <v>38</v>
      </c>
      <c r="C17" s="36">
        <v>33.881903566661215</v>
      </c>
      <c r="D17" s="36">
        <v>33.078574289274805</v>
      </c>
      <c r="E17" s="36">
        <v>34.864590485068696</v>
      </c>
      <c r="F17" s="36">
        <v>24.606560839301707</v>
      </c>
      <c r="G17" s="36">
        <v>21.021736094504231</v>
      </c>
      <c r="H17" s="36">
        <v>15.593126556480691</v>
      </c>
      <c r="I17" s="37">
        <v>7.8497847077793406</v>
      </c>
    </row>
    <row r="18" spans="1:9" x14ac:dyDescent="0.25">
      <c r="A18" s="7" t="s">
        <v>39</v>
      </c>
      <c r="C18" s="36">
        <v>11.703153464795811</v>
      </c>
      <c r="D18" s="36">
        <v>12.067719508963272</v>
      </c>
      <c r="E18" s="36">
        <v>0.80175255394845968</v>
      </c>
      <c r="F18" s="36">
        <v>0.58696623882074705</v>
      </c>
      <c r="G18" s="36">
        <v>0.40034174555641494</v>
      </c>
      <c r="H18" s="36">
        <v>0.23471484888991598</v>
      </c>
      <c r="I18" s="37">
        <v>6.0678044492671619E-2</v>
      </c>
    </row>
    <row r="19" spans="1:9" x14ac:dyDescent="0.25">
      <c r="A19" s="7" t="s">
        <v>40</v>
      </c>
      <c r="C19" s="36">
        <v>8.3881984983543667</v>
      </c>
      <c r="D19" s="36">
        <v>8.3177556523182883</v>
      </c>
      <c r="E19" s="36">
        <v>8.2344677228871781</v>
      </c>
      <c r="F19" s="36">
        <v>7.9840231525437702</v>
      </c>
      <c r="G19" s="36">
        <v>7.9825599299656789</v>
      </c>
      <c r="H19" s="36">
        <v>7.9805375220186416</v>
      </c>
      <c r="I19" s="37">
        <v>7.9729371833425402</v>
      </c>
    </row>
    <row r="20" spans="1:9" x14ac:dyDescent="0.25">
      <c r="A20" s="7" t="s">
        <v>41</v>
      </c>
      <c r="C20" s="36">
        <v>0.58105509644460329</v>
      </c>
      <c r="D20" s="36">
        <v>1.2640218276686737</v>
      </c>
      <c r="E20" s="36">
        <v>3.3643715102333358</v>
      </c>
      <c r="F20" s="36">
        <v>7.292433611251421</v>
      </c>
      <c r="G20" s="36">
        <v>8.578361010006061</v>
      </c>
      <c r="H20" s="36">
        <v>10.422502707319781</v>
      </c>
      <c r="I20" s="37">
        <v>13.449714363904242</v>
      </c>
    </row>
    <row r="21" spans="1:9" x14ac:dyDescent="0.25">
      <c r="A21" s="7" t="s">
        <v>42</v>
      </c>
      <c r="C21" s="36">
        <v>1.3754236491512515</v>
      </c>
      <c r="D21" s="36">
        <v>2.6204232163155239</v>
      </c>
      <c r="E21" s="36">
        <v>6.1113647189947802</v>
      </c>
      <c r="F21" s="36">
        <v>12.056729418308191</v>
      </c>
      <c r="G21" s="36">
        <v>13.738340283733882</v>
      </c>
      <c r="H21" s="36">
        <v>15.997026925678664</v>
      </c>
      <c r="I21" s="37">
        <v>18.552841040377569</v>
      </c>
    </row>
    <row r="22" spans="1:9" x14ac:dyDescent="0.25">
      <c r="A22" s="7" t="s">
        <v>43</v>
      </c>
      <c r="C22" s="36">
        <v>0.89061054271716866</v>
      </c>
      <c r="D22" s="36">
        <v>0.89305451039222417</v>
      </c>
      <c r="E22" s="36">
        <v>0.96867890778799959</v>
      </c>
      <c r="F22" s="36">
        <v>0.86622073556422641</v>
      </c>
      <c r="G22" s="36">
        <v>0.87781763246233491</v>
      </c>
      <c r="H22" s="36">
        <v>0.93814762708553023</v>
      </c>
      <c r="I22" s="37">
        <v>0.99678650281715397</v>
      </c>
    </row>
    <row r="23" spans="1:9" x14ac:dyDescent="0.25">
      <c r="A23" s="7" t="s">
        <v>44</v>
      </c>
      <c r="C23" s="36">
        <v>3.8292094044814227E-2</v>
      </c>
      <c r="D23" s="36">
        <v>3.826826263683597E-2</v>
      </c>
      <c r="E23" s="36">
        <v>3.8055913449627034E-2</v>
      </c>
      <c r="F23" s="36">
        <v>1.3680050759485612E-2</v>
      </c>
      <c r="G23" s="36">
        <v>1.3548568560610699E-2</v>
      </c>
      <c r="H23" s="36">
        <v>1.2959592549607386E-2</v>
      </c>
      <c r="I23" s="37">
        <v>1.1375431062087977E-2</v>
      </c>
    </row>
    <row r="24" spans="1:9" x14ac:dyDescent="0.25">
      <c r="A24" s="7" t="s">
        <v>45</v>
      </c>
      <c r="C24" s="36">
        <v>2.1796491900774733</v>
      </c>
      <c r="D24" s="36">
        <v>2.553031571664083</v>
      </c>
      <c r="E24" s="36">
        <v>2.5619804093209009</v>
      </c>
      <c r="F24" s="36">
        <v>1.6763793053212759</v>
      </c>
      <c r="G24" s="36">
        <v>0.71762432168892121</v>
      </c>
      <c r="H24" s="36">
        <v>0.36746104412092445</v>
      </c>
      <c r="I24" s="37">
        <v>0.96188949429107184</v>
      </c>
    </row>
    <row r="25" spans="1:9" x14ac:dyDescent="0.25">
      <c r="A25" s="9" t="s">
        <v>34</v>
      </c>
      <c r="C25" s="39">
        <v>106.23744617518878</v>
      </c>
      <c r="D25" s="39">
        <v>111.08399638037926</v>
      </c>
      <c r="E25" s="39">
        <v>98.107292081259516</v>
      </c>
      <c r="F25" s="39">
        <v>84.91273199218837</v>
      </c>
      <c r="G25" s="39">
        <v>74.314143795179646</v>
      </c>
      <c r="H25" s="39">
        <v>65.093287025234105</v>
      </c>
      <c r="I25" s="45">
        <v>56.296577192366982</v>
      </c>
    </row>
    <row r="26" spans="1:9" x14ac:dyDescent="0.25">
      <c r="A26" s="7"/>
      <c r="I26" s="8"/>
    </row>
    <row r="27" spans="1:9" x14ac:dyDescent="0.25">
      <c r="A27" s="10" t="s">
        <v>46</v>
      </c>
      <c r="B27" t="s">
        <v>36</v>
      </c>
      <c r="I27" s="8"/>
    </row>
    <row r="28" spans="1:9" x14ac:dyDescent="0.25">
      <c r="A28" s="7" t="s">
        <v>27</v>
      </c>
      <c r="C28" s="29">
        <v>9.0141187597044095</v>
      </c>
      <c r="D28" s="29">
        <v>8.8759642581622504</v>
      </c>
      <c r="E28" s="29">
        <v>8.2975174986253801</v>
      </c>
      <c r="F28" s="29">
        <v>7.6702149418167709</v>
      </c>
      <c r="G28" s="29">
        <v>7.0254218870238168</v>
      </c>
      <c r="H28" s="29">
        <v>6.6903814497545442</v>
      </c>
      <c r="I28" s="30">
        <v>6.6068726400979196</v>
      </c>
    </row>
    <row r="29" spans="1:9" x14ac:dyDescent="0.25">
      <c r="A29" s="7" t="s">
        <v>29</v>
      </c>
      <c r="C29" s="29">
        <v>19.823331156750065</v>
      </c>
      <c r="D29" s="29">
        <v>20.813022624774366</v>
      </c>
      <c r="E29" s="29">
        <v>20.291204844439545</v>
      </c>
      <c r="F29" s="29">
        <v>19.502104736727077</v>
      </c>
      <c r="G29" s="29">
        <v>18.586059008528604</v>
      </c>
      <c r="H29" s="29">
        <v>18.066018326889264</v>
      </c>
      <c r="I29" s="30">
        <v>17.63749889559373</v>
      </c>
    </row>
    <row r="30" spans="1:9" x14ac:dyDescent="0.25">
      <c r="A30" s="7" t="s">
        <v>47</v>
      </c>
      <c r="C30" s="29">
        <v>11.972614488118197</v>
      </c>
      <c r="D30" s="29">
        <v>11.81550888269043</v>
      </c>
      <c r="E30" s="29">
        <v>11.059122761117564</v>
      </c>
      <c r="F30" s="29">
        <v>9.8471205643887476</v>
      </c>
      <c r="G30" s="29">
        <v>8.5581503176335048</v>
      </c>
      <c r="H30" s="29">
        <v>7.8107500510109231</v>
      </c>
      <c r="I30" s="30">
        <v>7.4745463879877772</v>
      </c>
    </row>
    <row r="31" spans="1:9" x14ac:dyDescent="0.25">
      <c r="A31" s="7" t="s">
        <v>30</v>
      </c>
      <c r="C31" s="29">
        <v>24.68960962775655</v>
      </c>
      <c r="D31" s="29">
        <v>25.07611992524976</v>
      </c>
      <c r="E31" s="29">
        <v>21.556996536607084</v>
      </c>
      <c r="F31" s="29">
        <v>17.277476386173149</v>
      </c>
      <c r="G31" s="29">
        <v>14.022883856704468</v>
      </c>
      <c r="H31" s="29">
        <v>12.260483239669449</v>
      </c>
      <c r="I31" s="30">
        <v>11.557467420310228</v>
      </c>
    </row>
    <row r="32" spans="1:9" x14ac:dyDescent="0.25">
      <c r="A32" s="9" t="s">
        <v>34</v>
      </c>
      <c r="C32" s="32">
        <f>SUM(C28:C31)</f>
        <v>65.499674032329224</v>
      </c>
      <c r="D32" s="32">
        <f t="shared" ref="D32:I32" si="1">SUM(D28:D31)</f>
        <v>66.580615690876812</v>
      </c>
      <c r="E32" s="32">
        <f t="shared" si="1"/>
        <v>61.204841640789567</v>
      </c>
      <c r="F32" s="32">
        <f t="shared" si="1"/>
        <v>54.296916629105745</v>
      </c>
      <c r="G32" s="32">
        <f t="shared" si="1"/>
        <v>48.192515069890391</v>
      </c>
      <c r="H32" s="32">
        <f t="shared" si="1"/>
        <v>44.827633067324179</v>
      </c>
      <c r="I32" s="43">
        <f t="shared" si="1"/>
        <v>43.276385343989659</v>
      </c>
    </row>
    <row r="33" spans="1:9" x14ac:dyDescent="0.25">
      <c r="A33" s="10" t="s">
        <v>48</v>
      </c>
      <c r="B33" t="s">
        <v>49</v>
      </c>
      <c r="C33" s="76">
        <v>0.2046</v>
      </c>
      <c r="D33" s="76">
        <v>0.2112</v>
      </c>
      <c r="E33" s="76">
        <v>0.26119999999999999</v>
      </c>
      <c r="F33" s="76">
        <v>0.3518</v>
      </c>
      <c r="G33" s="76">
        <v>0.44600000000000001</v>
      </c>
      <c r="H33" s="76">
        <v>0.50929999999999997</v>
      </c>
      <c r="I33" s="77">
        <v>0.53490000000000004</v>
      </c>
    </row>
    <row r="34" spans="1:9" x14ac:dyDescent="0.25">
      <c r="A34" s="7"/>
      <c r="I34" s="8"/>
    </row>
    <row r="35" spans="1:9" x14ac:dyDescent="0.25">
      <c r="A35" s="10" t="s">
        <v>50</v>
      </c>
      <c r="B35" t="s">
        <v>51</v>
      </c>
      <c r="I35" s="8"/>
    </row>
    <row r="36" spans="1:9" x14ac:dyDescent="0.25">
      <c r="A36" s="7" t="s">
        <v>39</v>
      </c>
      <c r="C36" s="17">
        <v>1080.6104450497462</v>
      </c>
      <c r="D36" s="17">
        <v>1103.077864110242</v>
      </c>
      <c r="E36" s="17">
        <v>0</v>
      </c>
      <c r="F36" s="17">
        <v>0</v>
      </c>
      <c r="G36" s="17">
        <v>0</v>
      </c>
      <c r="H36" s="17">
        <v>0</v>
      </c>
      <c r="I36" s="18">
        <v>0</v>
      </c>
    </row>
    <row r="37" spans="1:9" x14ac:dyDescent="0.25">
      <c r="A37" s="7" t="s">
        <v>52</v>
      </c>
      <c r="C37" s="17">
        <v>0</v>
      </c>
      <c r="D37" s="17">
        <v>4.9968139461092929E-2</v>
      </c>
      <c r="E37" s="17">
        <v>7.5034037262053321E-2</v>
      </c>
      <c r="F37" s="17">
        <v>4.1371750690406266E-2</v>
      </c>
      <c r="G37" s="17">
        <v>5.3329264203364007E-2</v>
      </c>
      <c r="H37" s="17">
        <v>6.1975221891901314E-2</v>
      </c>
      <c r="I37" s="18">
        <v>5.7459131718768423E-2</v>
      </c>
    </row>
    <row r="38" spans="1:9" x14ac:dyDescent="0.25">
      <c r="A38" s="7" t="s">
        <v>38</v>
      </c>
      <c r="C38" s="17">
        <v>1227.0070799794903</v>
      </c>
      <c r="D38" s="17">
        <v>968.47607271525419</v>
      </c>
      <c r="E38" s="17">
        <v>1425.130936679449</v>
      </c>
      <c r="F38" s="17">
        <v>473.60063165083267</v>
      </c>
      <c r="G38" s="17">
        <v>619.22975252197966</v>
      </c>
      <c r="H38" s="17">
        <v>510.57359473515294</v>
      </c>
      <c r="I38" s="18">
        <v>182.76217311293453</v>
      </c>
    </row>
    <row r="39" spans="1:9" x14ac:dyDescent="0.25">
      <c r="A39" s="7" t="s">
        <v>53</v>
      </c>
      <c r="C39" s="17">
        <v>0</v>
      </c>
      <c r="D39" s="17">
        <v>7.1028718944627506E-2</v>
      </c>
      <c r="E39" s="17">
        <v>0.37321744541722546</v>
      </c>
      <c r="F39" s="17">
        <v>0.18107833975915094</v>
      </c>
      <c r="G39" s="17">
        <v>0.23780446382960113</v>
      </c>
      <c r="H39" s="17">
        <v>0.37841155694077383</v>
      </c>
      <c r="I39" s="18">
        <v>0.5312583424369981</v>
      </c>
    </row>
    <row r="40" spans="1:9" x14ac:dyDescent="0.25">
      <c r="A40" s="7" t="s">
        <v>40</v>
      </c>
      <c r="C40" s="17">
        <v>806.4107489002231</v>
      </c>
      <c r="D40" s="17">
        <v>799.72879921167896</v>
      </c>
      <c r="E40" s="17">
        <v>794.23252365711619</v>
      </c>
      <c r="F40" s="17">
        <v>769.94445383772234</v>
      </c>
      <c r="G40" s="17">
        <v>769.96169100002305</v>
      </c>
      <c r="H40" s="17">
        <v>769.90953351309872</v>
      </c>
      <c r="I40" s="18">
        <v>769.25425026894345</v>
      </c>
    </row>
    <row r="41" spans="1:9" x14ac:dyDescent="0.25">
      <c r="A41" s="7" t="s">
        <v>54</v>
      </c>
      <c r="C41" s="17">
        <v>10.539574363140002</v>
      </c>
      <c r="D41" s="17">
        <v>1.3444783405200331</v>
      </c>
      <c r="E41" s="17">
        <v>1.927040763004795</v>
      </c>
      <c r="F41" s="17">
        <v>1.0149613933262853</v>
      </c>
      <c r="G41" s="17">
        <v>1.1646143818234012</v>
      </c>
      <c r="H41" s="17">
        <v>1.0757967200861731</v>
      </c>
      <c r="I41" s="18">
        <v>0.70771353833601347</v>
      </c>
    </row>
    <row r="42" spans="1:9" x14ac:dyDescent="0.25">
      <c r="A42" s="7" t="s">
        <v>43</v>
      </c>
      <c r="C42" s="17">
        <v>284.13379019308348</v>
      </c>
      <c r="D42" s="17">
        <v>298.23987563458292</v>
      </c>
      <c r="E42" s="17">
        <v>320.40791402301841</v>
      </c>
      <c r="F42" s="17">
        <v>286.13648302154661</v>
      </c>
      <c r="G42" s="17">
        <v>282.67007671114681</v>
      </c>
      <c r="H42" s="17">
        <v>311.48861716580353</v>
      </c>
      <c r="I42" s="18">
        <v>328.5546704310853</v>
      </c>
    </row>
    <row r="43" spans="1:9" x14ac:dyDescent="0.25">
      <c r="A43" s="7" t="s">
        <v>55</v>
      </c>
      <c r="C43" s="17">
        <v>0.12823608458426697</v>
      </c>
      <c r="D43" s="17">
        <v>17.948913201205663</v>
      </c>
      <c r="E43" s="17">
        <v>88.471053402762038</v>
      </c>
      <c r="F43" s="17">
        <v>162.73573798528759</v>
      </c>
      <c r="G43" s="17">
        <v>257.02491275934653</v>
      </c>
      <c r="H43" s="17">
        <v>245.97696266356104</v>
      </c>
      <c r="I43" s="18">
        <v>306.91292450021592</v>
      </c>
    </row>
    <row r="44" spans="1:9" x14ac:dyDescent="0.25">
      <c r="A44" s="7" t="s">
        <v>56</v>
      </c>
      <c r="C44" s="17">
        <v>402.98537738295721</v>
      </c>
      <c r="D44" s="17">
        <v>750.05320177989745</v>
      </c>
      <c r="E44" s="17">
        <v>1702.667492609776</v>
      </c>
      <c r="F44" s="17">
        <v>3370.8895311554479</v>
      </c>
      <c r="G44" s="17">
        <v>3769.4523099059174</v>
      </c>
      <c r="H44" s="17">
        <v>4442.4834493172903</v>
      </c>
      <c r="I44" s="18">
        <v>5130.6137579082151</v>
      </c>
    </row>
    <row r="45" spans="1:9" x14ac:dyDescent="0.25">
      <c r="A45" s="7" t="s">
        <v>57</v>
      </c>
      <c r="C45" s="17">
        <v>170.29750775046989</v>
      </c>
      <c r="D45" s="17">
        <v>370.46360717135809</v>
      </c>
      <c r="E45" s="17">
        <v>986.04088811059091</v>
      </c>
      <c r="F45" s="17">
        <v>2137.2900384675913</v>
      </c>
      <c r="G45" s="17">
        <v>2514.1738012913424</v>
      </c>
      <c r="H45" s="17">
        <v>3054.6608169166998</v>
      </c>
      <c r="I45" s="18">
        <v>3941.8858041923336</v>
      </c>
    </row>
    <row r="46" spans="1:9" x14ac:dyDescent="0.25">
      <c r="A46" s="7" t="s">
        <v>44</v>
      </c>
      <c r="C46" s="17">
        <v>11.22277082204403</v>
      </c>
      <c r="D46" s="17">
        <v>11.215786235883931</v>
      </c>
      <c r="E46" s="17">
        <v>11.15355024901144</v>
      </c>
      <c r="F46" s="17">
        <v>4.0093935402947283</v>
      </c>
      <c r="G46" s="17">
        <v>3.9708583120195482</v>
      </c>
      <c r="H46" s="17">
        <v>3.7982393170009927</v>
      </c>
      <c r="I46" s="18">
        <v>3.3339481424642372</v>
      </c>
    </row>
    <row r="47" spans="1:9" x14ac:dyDescent="0.25">
      <c r="A47" s="7" t="s">
        <v>45</v>
      </c>
      <c r="C47" s="17">
        <v>18.36140034925533</v>
      </c>
      <c r="D47" s="17">
        <v>15.364259022009316</v>
      </c>
      <c r="E47" s="17">
        <v>14.616941781222934</v>
      </c>
      <c r="F47" s="17">
        <v>12.487267317048078</v>
      </c>
      <c r="G47" s="17">
        <v>12.61223706863121</v>
      </c>
      <c r="H47" s="17">
        <v>12.04157243382641</v>
      </c>
      <c r="I47" s="18">
        <v>7.8505710110060933</v>
      </c>
    </row>
    <row r="48" spans="1:9" x14ac:dyDescent="0.25">
      <c r="A48" s="9" t="s">
        <v>34</v>
      </c>
      <c r="C48" s="19">
        <f>SUM(C36:C47)</f>
        <v>4011.6969308749935</v>
      </c>
      <c r="D48" s="19">
        <f t="shared" ref="D48:I48" si="2">SUM(D36:D47)</f>
        <v>4336.0338542810387</v>
      </c>
      <c r="E48" s="19">
        <f t="shared" si="2"/>
        <v>5345.0965927586303</v>
      </c>
      <c r="F48" s="19">
        <f t="shared" si="2"/>
        <v>7218.3309484595475</v>
      </c>
      <c r="G48" s="19">
        <f t="shared" si="2"/>
        <v>8230.5513876802634</v>
      </c>
      <c r="H48" s="19">
        <f t="shared" si="2"/>
        <v>9352.448969561352</v>
      </c>
      <c r="I48" s="44">
        <f t="shared" si="2"/>
        <v>10672.464530579689</v>
      </c>
    </row>
    <row r="49" spans="1:9" x14ac:dyDescent="0.25">
      <c r="A49" s="7"/>
      <c r="I49" s="8"/>
    </row>
    <row r="50" spans="1:9" x14ac:dyDescent="0.25">
      <c r="A50" s="10" t="s">
        <v>58</v>
      </c>
      <c r="B50" t="s">
        <v>59</v>
      </c>
      <c r="I50" s="8"/>
    </row>
    <row r="51" spans="1:9" x14ac:dyDescent="0.25">
      <c r="A51" s="7" t="s">
        <v>39</v>
      </c>
      <c r="C51" s="14">
        <v>205.4823694099999</v>
      </c>
      <c r="D51" s="14">
        <v>169.16549382999995</v>
      </c>
      <c r="E51" s="14">
        <v>0</v>
      </c>
      <c r="F51" s="14">
        <v>0</v>
      </c>
      <c r="G51" s="14">
        <v>0</v>
      </c>
      <c r="H51" s="14">
        <v>0</v>
      </c>
      <c r="I51" s="15">
        <v>0</v>
      </c>
    </row>
    <row r="52" spans="1:9" x14ac:dyDescent="0.25">
      <c r="A52" s="7" t="s">
        <v>52</v>
      </c>
      <c r="C52" s="14">
        <v>0</v>
      </c>
      <c r="D52" s="14">
        <v>7.1790300000000012E-3</v>
      </c>
      <c r="E52" s="14">
        <v>1.0630880000000002E-2</v>
      </c>
      <c r="F52" s="14">
        <v>1.202755E-2</v>
      </c>
      <c r="G52" s="14">
        <v>1.9358069999999977E-2</v>
      </c>
      <c r="H52" s="14">
        <v>2.192543999999997E-2</v>
      </c>
      <c r="I52" s="15">
        <v>2.282679999999998E-2</v>
      </c>
    </row>
    <row r="53" spans="1:9" x14ac:dyDescent="0.25">
      <c r="A53" s="7" t="s">
        <v>60</v>
      </c>
      <c r="C53" s="14">
        <v>495.81228629000015</v>
      </c>
      <c r="D53" s="14">
        <v>463.36952853000008</v>
      </c>
      <c r="E53" s="14">
        <v>499.17354487999984</v>
      </c>
      <c r="F53" s="14">
        <v>454.06458628999991</v>
      </c>
      <c r="G53" s="14">
        <v>494.2559863099998</v>
      </c>
      <c r="H53" s="14">
        <v>501.10596649999985</v>
      </c>
      <c r="I53" s="15">
        <v>459.21396704999978</v>
      </c>
    </row>
    <row r="54" spans="1:9" x14ac:dyDescent="0.25">
      <c r="A54" s="7" t="s">
        <v>53</v>
      </c>
      <c r="C54" s="14">
        <v>0</v>
      </c>
      <c r="D54" s="14">
        <v>1.2007849999999997E-2</v>
      </c>
      <c r="E54" s="14">
        <v>5.1514509999999999E-2</v>
      </c>
      <c r="F54" s="14">
        <v>6.4662399999999995E-2</v>
      </c>
      <c r="G54" s="14">
        <v>9.3214849999999974E-2</v>
      </c>
      <c r="H54" s="14">
        <v>0.11286571999999992</v>
      </c>
      <c r="I54" s="15">
        <v>0.13442488999999988</v>
      </c>
    </row>
    <row r="55" spans="1:9" x14ac:dyDescent="0.25">
      <c r="A55" s="7" t="s">
        <v>40</v>
      </c>
      <c r="C55" s="14">
        <v>96.645004280000009</v>
      </c>
      <c r="D55" s="14">
        <v>95.903970040000004</v>
      </c>
      <c r="E55" s="14">
        <v>95.233415019999995</v>
      </c>
      <c r="F55" s="14">
        <v>92.413636859999983</v>
      </c>
      <c r="G55" s="14">
        <v>92.413655059999996</v>
      </c>
      <c r="H55" s="14">
        <v>92.41366529000004</v>
      </c>
      <c r="I55" s="15">
        <v>92.413977739999979</v>
      </c>
    </row>
    <row r="56" spans="1:9" x14ac:dyDescent="0.25">
      <c r="A56" s="7" t="s">
        <v>43</v>
      </c>
      <c r="C56" s="14">
        <v>78.89491009999999</v>
      </c>
      <c r="D56" s="14">
        <v>78.939015859999998</v>
      </c>
      <c r="E56" s="14">
        <v>82.714002690000029</v>
      </c>
      <c r="F56" s="14">
        <v>82.855080279999996</v>
      </c>
      <c r="G56" s="14">
        <v>83.240538539999974</v>
      </c>
      <c r="H56" s="14">
        <v>83.551431089999994</v>
      </c>
      <c r="I56" s="15">
        <v>84.224575250000015</v>
      </c>
    </row>
    <row r="57" spans="1:9" x14ac:dyDescent="0.25">
      <c r="A57" s="7" t="s">
        <v>55</v>
      </c>
      <c r="C57" s="14">
        <v>4.1008349999999999E-2</v>
      </c>
      <c r="D57" s="14">
        <v>5.5460103100000007</v>
      </c>
      <c r="E57" s="14">
        <v>24.280016429999996</v>
      </c>
      <c r="F57" s="14">
        <v>37.565892349999999</v>
      </c>
      <c r="G57" s="14">
        <v>61.285433819999987</v>
      </c>
      <c r="H57" s="14">
        <v>70.187934270000014</v>
      </c>
      <c r="I57" s="15">
        <v>76.417606820000017</v>
      </c>
    </row>
    <row r="58" spans="1:9" x14ac:dyDescent="0.25">
      <c r="A58" s="7" t="s">
        <v>56</v>
      </c>
      <c r="C58" s="13">
        <v>132.38510776000004</v>
      </c>
      <c r="D58" s="13">
        <v>216.96766269999998</v>
      </c>
      <c r="E58" s="13">
        <v>476.20609574999975</v>
      </c>
      <c r="F58" s="13">
        <v>895.29204046999996</v>
      </c>
      <c r="G58" s="13">
        <v>1002.39604004</v>
      </c>
      <c r="H58" s="13">
        <v>1139.0888746099999</v>
      </c>
      <c r="I58" s="16">
        <v>1313.5460328899992</v>
      </c>
    </row>
    <row r="59" spans="1:9" x14ac:dyDescent="0.25">
      <c r="A59" s="7" t="s">
        <v>57</v>
      </c>
      <c r="C59" s="13">
        <v>94.168284330000048</v>
      </c>
      <c r="D59" s="13">
        <v>174.84525944000004</v>
      </c>
      <c r="E59" s="13">
        <v>432.3822243599999</v>
      </c>
      <c r="F59" s="13">
        <v>945.3754695599996</v>
      </c>
      <c r="G59" s="13">
        <v>1123.0152417099994</v>
      </c>
      <c r="H59" s="13">
        <v>1350.8078811399982</v>
      </c>
      <c r="I59" s="16">
        <v>1668.1493830599995</v>
      </c>
    </row>
    <row r="60" spans="1:9" x14ac:dyDescent="0.25">
      <c r="A60" s="7" t="s">
        <v>44</v>
      </c>
      <c r="C60" s="13">
        <v>2.5680112399999997</v>
      </c>
      <c r="D60" s="13">
        <v>2.5680112299999998</v>
      </c>
      <c r="E60" s="13">
        <v>2.5679686099999999</v>
      </c>
      <c r="F60" s="13">
        <v>1.11019193</v>
      </c>
      <c r="G60" s="13">
        <v>1.0142030100000001</v>
      </c>
      <c r="H60" s="13">
        <v>0.90121599000000008</v>
      </c>
      <c r="I60" s="16">
        <v>0.78420487999999999</v>
      </c>
    </row>
    <row r="61" spans="1:9" x14ac:dyDescent="0.25">
      <c r="A61" s="7" t="s">
        <v>45</v>
      </c>
      <c r="C61" s="14">
        <v>3.12558837</v>
      </c>
      <c r="D61" s="14">
        <v>2.8895944199999999</v>
      </c>
      <c r="E61" s="14">
        <v>2.7366028899999999</v>
      </c>
      <c r="F61" s="14">
        <v>2.736612200000001</v>
      </c>
      <c r="G61" s="14">
        <v>2.7366211999999996</v>
      </c>
      <c r="H61" s="14">
        <v>2.5326198900000003</v>
      </c>
      <c r="I61" s="15">
        <v>1.6837275299999999</v>
      </c>
    </row>
    <row r="62" spans="1:9" x14ac:dyDescent="0.25">
      <c r="A62" s="7" t="s">
        <v>61</v>
      </c>
      <c r="C62" s="14">
        <v>25.373677409999992</v>
      </c>
      <c r="D62" s="14">
        <v>32.390738280000001</v>
      </c>
      <c r="E62" s="14">
        <v>138.23318792000003</v>
      </c>
      <c r="F62" s="14">
        <v>282.52859552000001</v>
      </c>
      <c r="G62" s="14">
        <v>299.22788464000001</v>
      </c>
      <c r="H62" s="14">
        <v>320.2481165100001</v>
      </c>
      <c r="I62" s="15">
        <v>400.7089690100002</v>
      </c>
    </row>
    <row r="63" spans="1:9" x14ac:dyDescent="0.25">
      <c r="A63" s="9" t="s">
        <v>34</v>
      </c>
      <c r="C63" s="20">
        <f t="shared" ref="C63:I63" si="3">SUM(C51:C62)</f>
        <v>1134.49624754</v>
      </c>
      <c r="D63" s="20">
        <f t="shared" si="3"/>
        <v>1242.6044715200003</v>
      </c>
      <c r="E63" s="20">
        <f t="shared" si="3"/>
        <v>1753.5892039399998</v>
      </c>
      <c r="F63" s="20">
        <f t="shared" si="3"/>
        <v>2794.0187954099993</v>
      </c>
      <c r="G63" s="20">
        <f t="shared" si="3"/>
        <v>3159.6981772499994</v>
      </c>
      <c r="H63" s="20">
        <f t="shared" si="3"/>
        <v>3560.9724964499983</v>
      </c>
      <c r="I63" s="21">
        <f t="shared" si="3"/>
        <v>4097.2996959199982</v>
      </c>
    </row>
    <row r="64" spans="1:9" x14ac:dyDescent="0.25">
      <c r="A64" s="7"/>
      <c r="I64" s="8"/>
    </row>
    <row r="65" spans="1:11" x14ac:dyDescent="0.25">
      <c r="A65" s="35" t="s">
        <v>62</v>
      </c>
      <c r="B65" t="s">
        <v>51</v>
      </c>
      <c r="I65" s="8"/>
    </row>
    <row r="66" spans="1:11" x14ac:dyDescent="0.25">
      <c r="A66" s="40" t="s">
        <v>63</v>
      </c>
      <c r="C66" s="26">
        <v>2848.9363575060379</v>
      </c>
      <c r="D66" s="26">
        <v>2879.3686055254666</v>
      </c>
      <c r="E66" s="26">
        <v>3026.6728854131457</v>
      </c>
      <c r="F66" s="26">
        <v>3243.3017555186061</v>
      </c>
      <c r="G66" s="26">
        <v>3367.4786355282749</v>
      </c>
      <c r="H66" s="26">
        <v>3505.8233952359633</v>
      </c>
      <c r="I66" s="27">
        <v>3553.6315277855228</v>
      </c>
    </row>
    <row r="67" spans="1:11" x14ac:dyDescent="0.25">
      <c r="A67" s="40" t="s">
        <v>29</v>
      </c>
      <c r="C67" s="26">
        <v>952.22264541093818</v>
      </c>
      <c r="D67" s="26">
        <v>1006.6079371321455</v>
      </c>
      <c r="E67" s="26">
        <v>1055.1139456524843</v>
      </c>
      <c r="F67" s="26">
        <v>1185.7154288032123</v>
      </c>
      <c r="G67" s="26">
        <v>1282.9356989120699</v>
      </c>
      <c r="H67" s="26">
        <v>1315.4084830851391</v>
      </c>
      <c r="I67" s="27">
        <v>1300.1811243067896</v>
      </c>
    </row>
    <row r="68" spans="1:11" x14ac:dyDescent="0.25">
      <c r="A68" s="40" t="s">
        <v>64</v>
      </c>
      <c r="C68" s="26">
        <v>10.136372258366158</v>
      </c>
      <c r="D68" s="26">
        <v>84.820451954579156</v>
      </c>
      <c r="E68" s="26">
        <v>448.75095733034391</v>
      </c>
      <c r="F68" s="26">
        <v>1008.9487907779618</v>
      </c>
      <c r="G68" s="26">
        <v>1391.0996332803368</v>
      </c>
      <c r="H68" s="26">
        <v>1576.036629251548</v>
      </c>
      <c r="I68" s="27">
        <v>1634.9941233820252</v>
      </c>
    </row>
    <row r="69" spans="1:11" x14ac:dyDescent="0.25">
      <c r="A69" s="40" t="s">
        <v>65</v>
      </c>
      <c r="C69" s="26">
        <v>5.8175729948739345</v>
      </c>
      <c r="D69" s="26">
        <v>8.1203540685110376</v>
      </c>
      <c r="E69" s="26">
        <v>13.635606750711121</v>
      </c>
      <c r="F69" s="26">
        <v>24.579922816107626</v>
      </c>
      <c r="G69" s="26">
        <v>40.135769493868807</v>
      </c>
      <c r="H69" s="26">
        <v>54.973791650765172</v>
      </c>
      <c r="I69" s="27">
        <v>64.071087702763535</v>
      </c>
    </row>
    <row r="70" spans="1:11" x14ac:dyDescent="0.25">
      <c r="A70" s="40" t="s">
        <v>66</v>
      </c>
      <c r="C70" s="26">
        <v>0</v>
      </c>
      <c r="D70" s="26">
        <v>125.83530551550913</v>
      </c>
      <c r="E70" s="26">
        <v>476.61014431700102</v>
      </c>
      <c r="F70" s="26">
        <v>886.44750655529833</v>
      </c>
      <c r="G70" s="26">
        <v>1275.1385274407592</v>
      </c>
      <c r="H70" s="26">
        <v>1951.460469931297</v>
      </c>
      <c r="I70" s="27">
        <v>2708.2025695170473</v>
      </c>
    </row>
    <row r="71" spans="1:11" x14ac:dyDescent="0.25">
      <c r="A71" s="40" t="s">
        <v>67</v>
      </c>
      <c r="C71" s="26">
        <v>0</v>
      </c>
      <c r="D71" s="26">
        <v>12.093700040127038</v>
      </c>
      <c r="E71" s="26">
        <v>31.547590120562571</v>
      </c>
      <c r="F71" s="26">
        <v>55.184122274771219</v>
      </c>
      <c r="G71" s="26">
        <v>66.436444926345487</v>
      </c>
      <c r="H71" s="26">
        <v>96.016981159457202</v>
      </c>
      <c r="I71" s="27">
        <v>200.59719341195063</v>
      </c>
    </row>
    <row r="72" spans="1:11" x14ac:dyDescent="0.25">
      <c r="A72" s="40" t="s">
        <v>68</v>
      </c>
      <c r="C72" s="26">
        <v>0</v>
      </c>
      <c r="D72" s="26">
        <v>1.4010739785820854</v>
      </c>
      <c r="E72" s="26">
        <v>4.1272105501446967</v>
      </c>
      <c r="F72" s="26">
        <v>334.41375208670132</v>
      </c>
      <c r="G72" s="26">
        <v>284.45640554849524</v>
      </c>
      <c r="H72" s="26">
        <v>270.21040434748028</v>
      </c>
      <c r="I72" s="27">
        <v>529.47616895542785</v>
      </c>
    </row>
    <row r="73" spans="1:11" x14ac:dyDescent="0.25">
      <c r="A73" s="40" t="s">
        <v>69</v>
      </c>
      <c r="C73" s="26">
        <v>0</v>
      </c>
      <c r="D73" s="26">
        <v>7.8697815508851627E-4</v>
      </c>
      <c r="E73" s="26">
        <v>7.0190898743528773E-4</v>
      </c>
      <c r="F73" s="26">
        <v>2.8742166656307816E-3</v>
      </c>
      <c r="G73" s="26">
        <v>4.2187462252119175E-3</v>
      </c>
      <c r="H73" s="26">
        <v>3.8423400942237829E-3</v>
      </c>
      <c r="I73" s="27">
        <v>6.3488950210699689E-3</v>
      </c>
    </row>
    <row r="74" spans="1:11" s="38" customFormat="1" x14ac:dyDescent="0.25">
      <c r="A74" s="41" t="s">
        <v>34</v>
      </c>
      <c r="C74" s="28">
        <f t="shared" ref="C74:I74" si="4">SUM(C66:C73)</f>
        <v>3817.112948170216</v>
      </c>
      <c r="D74" s="28">
        <f t="shared" si="4"/>
        <v>4118.2482151930753</v>
      </c>
      <c r="E74" s="28">
        <f t="shared" si="4"/>
        <v>5056.4590420433806</v>
      </c>
      <c r="F74" s="28">
        <f t="shared" si="4"/>
        <v>6738.5941530493255</v>
      </c>
      <c r="G74" s="28">
        <f t="shared" si="4"/>
        <v>7707.6853338763758</v>
      </c>
      <c r="H74" s="28">
        <f t="shared" si="4"/>
        <v>8769.9339970017445</v>
      </c>
      <c r="I74" s="31">
        <f t="shared" si="4"/>
        <v>9991.1601439565475</v>
      </c>
      <c r="K74" s="42"/>
    </row>
    <row r="75" spans="1:11" x14ac:dyDescent="0.25">
      <c r="A75" s="7"/>
      <c r="I75" s="8"/>
    </row>
    <row r="76" spans="1:11" x14ac:dyDescent="0.25">
      <c r="A76" s="10" t="s">
        <v>70</v>
      </c>
      <c r="B76" t="s">
        <v>36</v>
      </c>
      <c r="I76" s="8"/>
    </row>
    <row r="77" spans="1:11" x14ac:dyDescent="0.25">
      <c r="A77" s="7" t="s">
        <v>71</v>
      </c>
      <c r="C77" s="36">
        <v>15.261042871524522</v>
      </c>
      <c r="D77" s="36">
        <v>14.736160697345193</v>
      </c>
      <c r="E77" s="36">
        <v>10.790554058430549</v>
      </c>
      <c r="F77" s="36">
        <v>5.9607470607355912</v>
      </c>
      <c r="G77" s="36">
        <v>2.5363646010737622</v>
      </c>
      <c r="H77" s="36">
        <v>0.78231220504441901</v>
      </c>
      <c r="I77" s="37">
        <v>0.21155296228694279</v>
      </c>
    </row>
    <row r="78" spans="1:11" x14ac:dyDescent="0.25">
      <c r="A78" s="7" t="s">
        <v>72</v>
      </c>
      <c r="C78" s="36">
        <v>8.2595033009463847</v>
      </c>
      <c r="D78" s="36">
        <v>8.0211901419988809</v>
      </c>
      <c r="E78" s="36">
        <v>6.3633108829467053</v>
      </c>
      <c r="F78" s="36">
        <v>3.9926537925087624</v>
      </c>
      <c r="G78" s="36">
        <v>1.9883836244922481</v>
      </c>
      <c r="H78" s="36">
        <v>0.85267849624469338</v>
      </c>
      <c r="I78" s="37">
        <v>0.50912466411260338</v>
      </c>
    </row>
    <row r="79" spans="1:11" x14ac:dyDescent="0.25">
      <c r="A79" s="7" t="s">
        <v>73</v>
      </c>
      <c r="C79" s="36">
        <v>2.6757418425498787</v>
      </c>
      <c r="D79" s="36">
        <v>3.4046539332267529</v>
      </c>
      <c r="E79" s="36">
        <v>3.3859877447768545</v>
      </c>
      <c r="F79" s="36">
        <v>3.2733872919826861</v>
      </c>
      <c r="G79" s="36">
        <v>3.1767396532560759</v>
      </c>
      <c r="H79" s="36">
        <v>3.0642370496007207</v>
      </c>
      <c r="I79" s="37">
        <v>2.9333220408308027</v>
      </c>
    </row>
    <row r="80" spans="1:11" s="38" customFormat="1" x14ac:dyDescent="0.25">
      <c r="A80" s="9" t="s">
        <v>34</v>
      </c>
      <c r="C80" s="39">
        <f>SUM(C77:C79)</f>
        <v>26.196288015020787</v>
      </c>
      <c r="D80" s="39">
        <f t="shared" ref="D80:I80" si="5">SUM(D77:D79)</f>
        <v>26.162004772570828</v>
      </c>
      <c r="E80" s="39">
        <f t="shared" si="5"/>
        <v>20.539852686154109</v>
      </c>
      <c r="F80" s="39">
        <f t="shared" si="5"/>
        <v>13.22678814522704</v>
      </c>
      <c r="G80" s="39">
        <f t="shared" si="5"/>
        <v>7.7014878788220855</v>
      </c>
      <c r="H80" s="39">
        <f t="shared" si="5"/>
        <v>4.6992277508898326</v>
      </c>
      <c r="I80" s="45">
        <f t="shared" si="5"/>
        <v>3.653999667230349</v>
      </c>
    </row>
    <row r="81" spans="1:9" x14ac:dyDescent="0.25">
      <c r="A81" s="7"/>
      <c r="I81" s="8"/>
    </row>
    <row r="82" spans="1:9" x14ac:dyDescent="0.25">
      <c r="A82" s="10" t="s">
        <v>74</v>
      </c>
      <c r="B82" t="s">
        <v>75</v>
      </c>
      <c r="I82" s="8"/>
    </row>
    <row r="83" spans="1:9" x14ac:dyDescent="0.25">
      <c r="A83" s="7" t="s">
        <v>76</v>
      </c>
      <c r="C83" t="s">
        <v>77</v>
      </c>
      <c r="D83" s="14">
        <f>SUM(D84:D85)</f>
        <v>37.17348268930526</v>
      </c>
      <c r="E83" s="14">
        <f t="shared" ref="E83:I83" si="6">SUM(E84:E85)</f>
        <v>116.63510549904917</v>
      </c>
      <c r="F83" s="14">
        <f t="shared" si="6"/>
        <v>277.583309599779</v>
      </c>
      <c r="G83" s="14">
        <f t="shared" si="6"/>
        <v>323.65562345448319</v>
      </c>
      <c r="H83" s="14">
        <f t="shared" si="6"/>
        <v>399.97613887144337</v>
      </c>
      <c r="I83" s="15">
        <f t="shared" si="6"/>
        <v>588.30990007233822</v>
      </c>
    </row>
    <row r="84" spans="1:9" x14ac:dyDescent="0.25">
      <c r="A84" s="7" t="s">
        <v>78</v>
      </c>
      <c r="C84" t="s">
        <v>77</v>
      </c>
      <c r="D84" s="14">
        <v>0.36746534752302645</v>
      </c>
      <c r="E84" s="14">
        <v>8.7739222220397259</v>
      </c>
      <c r="F84" s="14">
        <v>42.193986634998097</v>
      </c>
      <c r="G84" s="14">
        <v>96.419835189353151</v>
      </c>
      <c r="H84" s="14">
        <v>152.84083415371336</v>
      </c>
      <c r="I84" s="15">
        <v>233.52025231014821</v>
      </c>
    </row>
    <row r="85" spans="1:9" x14ac:dyDescent="0.25">
      <c r="A85" s="7" t="s">
        <v>79</v>
      </c>
      <c r="C85" t="s">
        <v>77</v>
      </c>
      <c r="D85" s="14">
        <v>36.806017341782237</v>
      </c>
      <c r="E85" s="14">
        <v>107.86118327700945</v>
      </c>
      <c r="F85" s="14">
        <v>235.38932296478092</v>
      </c>
      <c r="G85" s="14">
        <v>227.23578826513005</v>
      </c>
      <c r="H85" s="14">
        <v>247.13530471773001</v>
      </c>
      <c r="I85" s="15">
        <v>354.78964776218999</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13.032111331255823</v>
      </c>
      <c r="E88" s="26">
        <v>17.279422533647704</v>
      </c>
      <c r="F88" s="26">
        <v>21.800338358316111</v>
      </c>
      <c r="G88" s="26">
        <v>27.276330017137603</v>
      </c>
      <c r="H88" s="26">
        <v>105.2265398189255</v>
      </c>
      <c r="I88" s="27">
        <v>293.28600640585319</v>
      </c>
    </row>
    <row r="89" spans="1:9" x14ac:dyDescent="0.25">
      <c r="A89" s="7" t="s">
        <v>82</v>
      </c>
      <c r="C89" t="s">
        <v>77</v>
      </c>
      <c r="D89" s="26">
        <v>4.1923180841362123E-2</v>
      </c>
      <c r="E89" s="26">
        <v>6.3001748607285996E-2</v>
      </c>
      <c r="F89" s="26">
        <v>3.482484635393418E-2</v>
      </c>
      <c r="G89" s="26">
        <v>4.4858665088393722E-2</v>
      </c>
      <c r="H89" s="26">
        <v>5.2108383873693528E-2</v>
      </c>
      <c r="I89" s="27">
        <v>4.8385364997480723E-2</v>
      </c>
    </row>
    <row r="90" spans="1:9" x14ac:dyDescent="0.25">
      <c r="A90" s="7" t="s">
        <v>83</v>
      </c>
      <c r="C90" t="s">
        <v>77</v>
      </c>
      <c r="D90" s="14">
        <v>2.2540151837794328E-2</v>
      </c>
      <c r="E90" s="14">
        <v>0.12647911175230453</v>
      </c>
      <c r="F90" s="14">
        <v>6.1925823014139202E-2</v>
      </c>
      <c r="G90" s="14">
        <v>8.0790119718935266E-2</v>
      </c>
      <c r="H90" s="14">
        <v>0.12803802510026488</v>
      </c>
      <c r="I90" s="15">
        <v>0.18153443919935108</v>
      </c>
    </row>
    <row r="91" spans="1:9" x14ac:dyDescent="0.25">
      <c r="A91" s="7" t="s">
        <v>84</v>
      </c>
      <c r="C91" t="s">
        <v>77</v>
      </c>
      <c r="D91" s="14">
        <v>0</v>
      </c>
      <c r="E91" s="14">
        <v>0</v>
      </c>
      <c r="F91" s="14">
        <v>10.654898798991427</v>
      </c>
      <c r="G91" s="14">
        <v>10.296610194270375</v>
      </c>
      <c r="H91" s="14">
        <v>9.9449388875153382</v>
      </c>
      <c r="I91" s="15">
        <v>9.5955518443679431</v>
      </c>
    </row>
    <row r="92" spans="1:9" x14ac:dyDescent="0.25">
      <c r="A92" s="7" t="s">
        <v>85</v>
      </c>
      <c r="C92" t="s">
        <v>77</v>
      </c>
      <c r="D92" s="14">
        <v>1.5570188555289588</v>
      </c>
      <c r="E92" s="14">
        <v>29.126595723447799</v>
      </c>
      <c r="F92" s="14">
        <v>118.65107073363072</v>
      </c>
      <c r="G92" s="14">
        <v>110.94518837119003</v>
      </c>
      <c r="H92" s="14">
        <v>103.56966111095205</v>
      </c>
      <c r="I92" s="15">
        <v>96.400924370236609</v>
      </c>
    </row>
    <row r="93" spans="1:9" x14ac:dyDescent="0.25">
      <c r="A93" s="7" t="s">
        <v>86</v>
      </c>
      <c r="C93" t="s">
        <v>77</v>
      </c>
      <c r="D93" s="26">
        <v>22.523772242663689</v>
      </c>
      <c r="E93" s="26">
        <v>70.020856519688039</v>
      </c>
      <c r="F93" s="26">
        <v>126.28317086941441</v>
      </c>
      <c r="G93" s="26">
        <v>174.94538103587007</v>
      </c>
      <c r="H93" s="26">
        <v>181.04925068658076</v>
      </c>
      <c r="I93" s="27">
        <v>188.81061219454102</v>
      </c>
    </row>
    <row r="94" spans="1:9" x14ac:dyDescent="0.25">
      <c r="A94" s="7" t="s">
        <v>87</v>
      </c>
      <c r="C94" t="s">
        <v>77</v>
      </c>
      <c r="D94" s="26">
        <v>6.6914944043927832E-4</v>
      </c>
      <c r="E94" s="26">
        <v>1.287323985286692E-3</v>
      </c>
      <c r="F94" s="26">
        <v>5.062262079116424E-3</v>
      </c>
      <c r="G94" s="26">
        <v>5.6353355287674855E-3</v>
      </c>
      <c r="H94" s="26">
        <v>7.3396850692092766E-3</v>
      </c>
      <c r="I94" s="27">
        <v>1.2985532411872469E-2</v>
      </c>
    </row>
    <row r="95" spans="1:9" x14ac:dyDescent="0.25">
      <c r="A95" s="9" t="s">
        <v>34</v>
      </c>
      <c r="C95" t="s">
        <v>77</v>
      </c>
      <c r="D95" s="28">
        <f>SUM(D88:D94)</f>
        <v>37.178034911568069</v>
      </c>
      <c r="E95" s="28">
        <f t="shared" ref="E95:I95" si="7">SUM(E88:E94)</f>
        <v>116.61764296112841</v>
      </c>
      <c r="F95" s="28">
        <f t="shared" si="7"/>
        <v>277.4912916917998</v>
      </c>
      <c r="G95" s="28">
        <f t="shared" si="7"/>
        <v>323.59479373880419</v>
      </c>
      <c r="H95" s="28">
        <f t="shared" si="7"/>
        <v>399.97787659801685</v>
      </c>
      <c r="I95" s="31">
        <f t="shared" si="7"/>
        <v>588.33600015160755</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8">
        <v>296.02375427783636</v>
      </c>
      <c r="E98" s="28">
        <v>1122.2106290710835</v>
      </c>
      <c r="F98" s="28">
        <v>2088.4041743746507</v>
      </c>
      <c r="G98" s="28">
        <v>3073.1889722336932</v>
      </c>
      <c r="H98" s="28">
        <v>4785.6658058518178</v>
      </c>
      <c r="I98" s="31">
        <v>6703.9627223563821</v>
      </c>
    </row>
    <row r="99" spans="1:9" x14ac:dyDescent="0.25">
      <c r="A99" s="7" t="s">
        <v>91</v>
      </c>
      <c r="C99" s="26">
        <v>0</v>
      </c>
      <c r="D99" s="28">
        <v>1.8269430323296367E-3</v>
      </c>
      <c r="E99" s="28">
        <v>2.7933969038836097E-2</v>
      </c>
      <c r="F99" s="28">
        <v>2.8630782451167618E-2</v>
      </c>
      <c r="G99" s="28">
        <v>3.2146981439341873E-2</v>
      </c>
      <c r="H99" s="28">
        <v>8.9811499366320213E-2</v>
      </c>
      <c r="I99" s="31">
        <v>0.13376566717467808</v>
      </c>
    </row>
    <row r="100" spans="1:9" x14ac:dyDescent="0.25">
      <c r="A100" s="7" t="s">
        <v>92</v>
      </c>
      <c r="C100" s="26">
        <v>0</v>
      </c>
      <c r="D100" s="28">
        <v>359.39983138636148</v>
      </c>
      <c r="E100" s="28">
        <v>1111.9689651439533</v>
      </c>
      <c r="F100" s="28">
        <v>2020.58720073174</v>
      </c>
      <c r="G100" s="28">
        <v>2797.5423120998098</v>
      </c>
      <c r="H100" s="28">
        <v>2895.9192990725874</v>
      </c>
      <c r="I100" s="31">
        <v>3021.0548983243766</v>
      </c>
    </row>
    <row r="101" spans="1:9" x14ac:dyDescent="0.25">
      <c r="A101" s="7" t="s">
        <v>93</v>
      </c>
      <c r="C101" s="26">
        <v>1245.8206215851737</v>
      </c>
      <c r="D101" s="28">
        <v>743.85449938887643</v>
      </c>
      <c r="E101" s="28">
        <v>47.425280878809708</v>
      </c>
      <c r="F101" s="28">
        <v>50.185944096595648</v>
      </c>
      <c r="G101" s="28">
        <v>54.857865099930173</v>
      </c>
      <c r="H101" s="28">
        <v>57.70164059158536</v>
      </c>
      <c r="I101" s="31">
        <v>3.4385311918740493</v>
      </c>
    </row>
    <row r="102" spans="1:9" x14ac:dyDescent="0.25">
      <c r="A102" s="9" t="s">
        <v>34</v>
      </c>
      <c r="C102" s="28">
        <v>1245.8206215851737</v>
      </c>
      <c r="D102" s="28">
        <v>1399.2799119961064</v>
      </c>
      <c r="E102" s="28">
        <v>2281.6328090628854</v>
      </c>
      <c r="F102" s="28">
        <v>4159.2059499854377</v>
      </c>
      <c r="G102" s="28">
        <v>5925.6212964148726</v>
      </c>
      <c r="H102" s="28">
        <v>7739.3765570153573</v>
      </c>
      <c r="I102" s="31">
        <v>9728.5899175398081</v>
      </c>
    </row>
    <row r="103" spans="1:9" x14ac:dyDescent="0.25">
      <c r="A103" s="9"/>
      <c r="C103" s="26"/>
      <c r="D103" s="28"/>
      <c r="E103" s="28"/>
      <c r="F103" s="28"/>
      <c r="G103" s="28"/>
      <c r="H103" s="28"/>
      <c r="I103" s="31"/>
    </row>
    <row r="104" spans="1:9" x14ac:dyDescent="0.25">
      <c r="A104" s="10" t="s">
        <v>94</v>
      </c>
      <c r="B104" t="s">
        <v>89</v>
      </c>
      <c r="C104" s="26"/>
      <c r="D104" s="28"/>
      <c r="E104" s="28"/>
      <c r="F104" s="28"/>
      <c r="G104" s="28"/>
      <c r="H104" s="28"/>
      <c r="I104" s="31"/>
    </row>
    <row r="105" spans="1:9" x14ac:dyDescent="0.25">
      <c r="A105" s="7" t="s">
        <v>95</v>
      </c>
      <c r="C105" s="26">
        <v>0</v>
      </c>
      <c r="D105" s="26">
        <v>7.9733320103072849</v>
      </c>
      <c r="E105" s="26">
        <v>190.37820948423456</v>
      </c>
      <c r="F105" s="26">
        <v>915.53303337868294</v>
      </c>
      <c r="G105" s="26">
        <v>2092.135662657683</v>
      </c>
      <c r="H105" s="26">
        <v>3316.3690771236766</v>
      </c>
      <c r="I105" s="27">
        <v>5066.9662196729032</v>
      </c>
    </row>
    <row r="106" spans="1:9" x14ac:dyDescent="0.25">
      <c r="A106" s="7" t="s">
        <v>96</v>
      </c>
      <c r="C106" s="26">
        <v>0</v>
      </c>
      <c r="D106" s="26">
        <v>0</v>
      </c>
      <c r="E106" s="26">
        <v>68.255071415293727</v>
      </c>
      <c r="F106" s="26">
        <v>1.6574347602835964</v>
      </c>
      <c r="G106" s="26">
        <v>0.13538863138467969</v>
      </c>
      <c r="H106" s="26">
        <v>0.12516229290871961</v>
      </c>
      <c r="I106" s="27">
        <v>19.874134681826678</v>
      </c>
    </row>
    <row r="107" spans="1:9" x14ac:dyDescent="0.25">
      <c r="A107" s="7" t="s">
        <v>97</v>
      </c>
      <c r="C107" s="26">
        <v>0</v>
      </c>
      <c r="D107" s="26">
        <v>5.5661827525336265E-2</v>
      </c>
      <c r="E107" s="26">
        <v>36.136755921268886</v>
      </c>
      <c r="F107" s="26">
        <v>38.768907328620976</v>
      </c>
      <c r="G107" s="26">
        <v>11.958216076911269</v>
      </c>
      <c r="H107" s="26">
        <v>0.14172376136034523</v>
      </c>
      <c r="I107" s="27">
        <v>61.814687322153091</v>
      </c>
    </row>
    <row r="108" spans="1:9" x14ac:dyDescent="0.25">
      <c r="A108" s="7" t="s">
        <v>98</v>
      </c>
      <c r="C108" s="26">
        <v>0</v>
      </c>
      <c r="D108" s="26">
        <v>78.295600788787382</v>
      </c>
      <c r="E108" s="26">
        <v>463.57075727697912</v>
      </c>
      <c r="F108" s="26">
        <v>1005.2074804905484</v>
      </c>
      <c r="G108" s="26">
        <v>892.51523064692037</v>
      </c>
      <c r="H108" s="26">
        <v>821.93549209382024</v>
      </c>
      <c r="I108" s="27">
        <v>760.09018947304992</v>
      </c>
    </row>
    <row r="109" spans="1:9" x14ac:dyDescent="0.25">
      <c r="A109" s="7" t="s">
        <v>99</v>
      </c>
      <c r="C109" s="26">
        <v>0</v>
      </c>
      <c r="D109" s="26">
        <v>35.573176092845586</v>
      </c>
      <c r="E109" s="26">
        <v>36.152473012466629</v>
      </c>
      <c r="F109" s="26">
        <v>11.658759641431134</v>
      </c>
      <c r="G109" s="26">
        <v>0</v>
      </c>
      <c r="H109" s="26">
        <v>0</v>
      </c>
      <c r="I109" s="27">
        <v>0</v>
      </c>
    </row>
    <row r="110" spans="1:9" x14ac:dyDescent="0.25">
      <c r="A110" s="7" t="s">
        <v>100</v>
      </c>
      <c r="C110" s="26">
        <v>340.34046100648152</v>
      </c>
      <c r="D110" s="26">
        <v>341.04352442289934</v>
      </c>
      <c r="E110" s="26">
        <v>274.10361254757606</v>
      </c>
      <c r="F110" s="26">
        <v>188.66433014771195</v>
      </c>
      <c r="G110" s="26">
        <v>123.24834755859609</v>
      </c>
      <c r="H110" s="26">
        <v>72.454355867142851</v>
      </c>
      <c r="I110" s="27">
        <v>23.649659083882348</v>
      </c>
    </row>
    <row r="111" spans="1:9" x14ac:dyDescent="0.25">
      <c r="A111" s="7" t="s">
        <v>30</v>
      </c>
      <c r="C111" s="26">
        <v>0.52198704833489118</v>
      </c>
      <c r="D111" s="26">
        <v>17.187472350550358</v>
      </c>
      <c r="E111" s="26">
        <v>262.74187797243081</v>
      </c>
      <c r="F111" s="26">
        <v>787.108071127632</v>
      </c>
      <c r="G111" s="26">
        <v>1312.1216795211285</v>
      </c>
      <c r="H111" s="26">
        <v>1617.8951223025326</v>
      </c>
      <c r="I111" s="27">
        <v>1654.4975929808797</v>
      </c>
    </row>
    <row r="112" spans="1:9" x14ac:dyDescent="0.25">
      <c r="A112" s="7" t="s">
        <v>101</v>
      </c>
      <c r="C112" s="26">
        <v>0</v>
      </c>
      <c r="D112" s="26">
        <v>0</v>
      </c>
      <c r="E112" s="26">
        <v>22.885712722723824</v>
      </c>
      <c r="F112" s="26">
        <v>289.11115555108432</v>
      </c>
      <c r="G112" s="26">
        <v>553.858709176822</v>
      </c>
      <c r="H112" s="26">
        <v>797.35563835373887</v>
      </c>
      <c r="I112" s="27">
        <v>984.19401696060368</v>
      </c>
    </row>
    <row r="113" spans="1:9" x14ac:dyDescent="0.25">
      <c r="A113" s="7" t="s">
        <v>102</v>
      </c>
      <c r="C113" s="26">
        <v>906.39416192430292</v>
      </c>
      <c r="D113" s="26">
        <v>920.56768301065847</v>
      </c>
      <c r="E113" s="26">
        <v>924.96128992015235</v>
      </c>
      <c r="F113" s="26">
        <v>919.9769091485349</v>
      </c>
      <c r="G113" s="26">
        <v>932.07571762062082</v>
      </c>
      <c r="H113" s="26">
        <v>1106.6615507216343</v>
      </c>
      <c r="I113" s="27">
        <v>1149.9213305617684</v>
      </c>
    </row>
    <row r="114" spans="1:9" x14ac:dyDescent="0.25">
      <c r="A114" s="9" t="s">
        <v>34</v>
      </c>
      <c r="C114" s="28">
        <f>SUM(C105:C113)</f>
        <v>1247.2566099791193</v>
      </c>
      <c r="D114" s="28">
        <f t="shared" ref="D114:I114" si="8">SUM(D105:D113)</f>
        <v>1400.6964505035737</v>
      </c>
      <c r="E114" s="28">
        <f t="shared" si="8"/>
        <v>2279.1857602731261</v>
      </c>
      <c r="F114" s="28">
        <f t="shared" si="8"/>
        <v>4157.6860815745304</v>
      </c>
      <c r="G114" s="28">
        <f t="shared" si="8"/>
        <v>5918.0489518900667</v>
      </c>
      <c r="H114" s="28">
        <f t="shared" si="8"/>
        <v>7732.9381225168145</v>
      </c>
      <c r="I114" s="31">
        <f t="shared" si="8"/>
        <v>9721.0078307370677</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t="s">
        <v>77</v>
      </c>
      <c r="E118" t="s">
        <v>77</v>
      </c>
      <c r="F118" t="s">
        <v>77</v>
      </c>
      <c r="G118" t="s">
        <v>77</v>
      </c>
      <c r="H118" t="s">
        <v>77</v>
      </c>
      <c r="I118" s="8" t="s">
        <v>77</v>
      </c>
    </row>
    <row r="119" spans="1:9" x14ac:dyDescent="0.25">
      <c r="A119" s="7" t="s">
        <v>108</v>
      </c>
      <c r="B119" t="s">
        <v>49</v>
      </c>
      <c r="C119" t="s">
        <v>77</v>
      </c>
      <c r="D119" t="s">
        <v>77</v>
      </c>
      <c r="E119" t="s">
        <v>77</v>
      </c>
      <c r="F119" t="s">
        <v>77</v>
      </c>
      <c r="G119" t="s">
        <v>77</v>
      </c>
      <c r="H119" t="s">
        <v>77</v>
      </c>
      <c r="I119" s="8" t="s">
        <v>77</v>
      </c>
    </row>
    <row r="120" spans="1:9" x14ac:dyDescent="0.25">
      <c r="A120" s="7"/>
      <c r="I120" s="8"/>
    </row>
    <row r="121" spans="1:9" x14ac:dyDescent="0.25">
      <c r="A121" s="10" t="s">
        <v>109</v>
      </c>
      <c r="I121" s="8"/>
    </row>
    <row r="122" spans="1:9" x14ac:dyDescent="0.25">
      <c r="A122" s="7" t="s">
        <v>110</v>
      </c>
      <c r="B122" t="s">
        <v>107</v>
      </c>
      <c r="C122" t="s">
        <v>77</v>
      </c>
      <c r="D122" s="24">
        <v>38.044577939979995</v>
      </c>
      <c r="E122" s="24">
        <v>541.38555752513901</v>
      </c>
      <c r="F122" s="24">
        <v>519.76491202499994</v>
      </c>
      <c r="G122" s="24">
        <v>524.98356664840003</v>
      </c>
      <c r="H122" s="24">
        <v>561.86570692170994</v>
      </c>
      <c r="I122" s="25">
        <v>558.61429214999998</v>
      </c>
    </row>
    <row r="123" spans="1:9" x14ac:dyDescent="0.25">
      <c r="A123" s="7" t="s">
        <v>111</v>
      </c>
      <c r="B123" t="s">
        <v>107</v>
      </c>
      <c r="C123" t="s">
        <v>77</v>
      </c>
      <c r="D123" s="24">
        <v>16.884927746715</v>
      </c>
      <c r="E123" s="24">
        <v>241.72303914967469</v>
      </c>
      <c r="F123" s="24">
        <v>231.99546183302999</v>
      </c>
      <c r="G123" s="24">
        <v>234.33491847250002</v>
      </c>
      <c r="H123" s="24">
        <v>250.84733072059004</v>
      </c>
      <c r="I123" s="25">
        <v>249.3264204582</v>
      </c>
    </row>
    <row r="124" spans="1:9" x14ac:dyDescent="0.25">
      <c r="A124" s="7" t="s">
        <v>112</v>
      </c>
      <c r="C124" t="s">
        <v>77</v>
      </c>
      <c r="D124" s="17">
        <v>3429.3956141930003</v>
      </c>
      <c r="E124" s="17">
        <v>47421.50476058101</v>
      </c>
      <c r="F124" s="17">
        <v>45525.687866059998</v>
      </c>
      <c r="G124" s="17">
        <v>45980.947957609998</v>
      </c>
      <c r="H124" s="17">
        <v>49210.402258232985</v>
      </c>
      <c r="I124" s="18">
        <v>48923.710479709989</v>
      </c>
    </row>
    <row r="125" spans="1:9" x14ac:dyDescent="0.25">
      <c r="A125" s="7" t="s">
        <v>113</v>
      </c>
      <c r="C125" t="s">
        <v>77</v>
      </c>
      <c r="D125" s="17">
        <v>1515.1995688919997</v>
      </c>
      <c r="E125" s="17">
        <v>21102.932102945</v>
      </c>
      <c r="F125" s="17">
        <v>20249.422966313996</v>
      </c>
      <c r="G125" s="17">
        <v>20452.036119040993</v>
      </c>
      <c r="H125" s="17">
        <v>21891.025190611999</v>
      </c>
      <c r="I125" s="18">
        <v>21756.125351759994</v>
      </c>
    </row>
    <row r="126" spans="1:9" x14ac:dyDescent="0.25">
      <c r="A126" s="7"/>
      <c r="I126" s="8"/>
    </row>
    <row r="127" spans="1:9" x14ac:dyDescent="0.25">
      <c r="A127" s="10" t="s">
        <v>114</v>
      </c>
      <c r="B127" t="s">
        <v>115</v>
      </c>
      <c r="I127" s="8"/>
    </row>
    <row r="128" spans="1:9" x14ac:dyDescent="0.25">
      <c r="A128" s="7" t="s">
        <v>116</v>
      </c>
      <c r="C128" t="s">
        <v>77</v>
      </c>
      <c r="D128" s="24">
        <v>5.5138265752852984</v>
      </c>
      <c r="E128" s="24">
        <v>5.0222229711224564</v>
      </c>
      <c r="F128" s="24">
        <v>4.932210668084327</v>
      </c>
      <c r="G128" s="24">
        <v>4.9259824402781804</v>
      </c>
      <c r="H128" s="24">
        <v>4.8768801718488808</v>
      </c>
      <c r="I128" s="25">
        <v>4.8309843100696845</v>
      </c>
    </row>
    <row r="129" spans="1:9" x14ac:dyDescent="0.25">
      <c r="A129" s="7" t="s">
        <v>117</v>
      </c>
      <c r="C129" t="s">
        <v>77</v>
      </c>
      <c r="D129" s="24">
        <v>10.737069111416195</v>
      </c>
      <c r="E129" s="24">
        <v>5.6817879992229132</v>
      </c>
      <c r="F129" s="24">
        <v>4.6171571072105992</v>
      </c>
      <c r="G129" s="24">
        <v>3.9975104681220994</v>
      </c>
      <c r="H129" s="24">
        <v>3.3699975307656227</v>
      </c>
      <c r="I129" s="25">
        <v>2.9602658849289889</v>
      </c>
    </row>
    <row r="130" spans="1:9" x14ac:dyDescent="0.25">
      <c r="A130" s="7" t="s">
        <v>118</v>
      </c>
      <c r="C130" t="s">
        <v>77</v>
      </c>
      <c r="D130" s="24">
        <v>7.5834690120198092</v>
      </c>
      <c r="E130" s="24">
        <v>1.031825811075668</v>
      </c>
      <c r="F130" s="24">
        <v>0.93966833938429428</v>
      </c>
      <c r="G130" s="24">
        <v>0.87124693641732875</v>
      </c>
      <c r="H130" s="24">
        <v>0.81083626386561936</v>
      </c>
      <c r="I130" s="25">
        <v>0.7510275292331392</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67.213030377757647</v>
      </c>
      <c r="F134" s="24">
        <v>79.180852655847531</v>
      </c>
      <c r="G134" s="24">
        <v>106.66797322889914</v>
      </c>
      <c r="H134" s="24">
        <v>150.81309183417792</v>
      </c>
      <c r="I134" s="25">
        <v>193.69643288378791</v>
      </c>
    </row>
    <row r="135" spans="1:9" x14ac:dyDescent="0.25">
      <c r="A135" s="7" t="s">
        <v>124</v>
      </c>
      <c r="B135" t="s">
        <v>125</v>
      </c>
      <c r="C135" s="14">
        <f>C32/C133*1000</f>
        <v>197.34761684944027</v>
      </c>
      <c r="D135" s="14">
        <f t="shared" ref="D135:I135" si="9">D32/D133*1000</f>
        <v>198.10988283785377</v>
      </c>
      <c r="E135" s="14">
        <f t="shared" si="9"/>
        <v>177.67604170136019</v>
      </c>
      <c r="F135" s="14">
        <f t="shared" si="9"/>
        <v>153.99106467327425</v>
      </c>
      <c r="G135" s="14">
        <f t="shared" si="9"/>
        <v>134.04680787591789</v>
      </c>
      <c r="H135" s="14">
        <f t="shared" si="9"/>
        <v>122.67102137395082</v>
      </c>
      <c r="I135" s="15">
        <f t="shared" si="9"/>
        <v>116.69239118479416</v>
      </c>
    </row>
    <row r="136" spans="1:9" x14ac:dyDescent="0.25">
      <c r="A136" s="7" t="s">
        <v>126</v>
      </c>
      <c r="B136" t="s">
        <v>127</v>
      </c>
      <c r="C136" s="24">
        <f>C13/C133</f>
        <v>14.972286833383549</v>
      </c>
      <c r="D136" s="24">
        <f t="shared" ref="D136:I136" si="10">D13/D133</f>
        <v>14.268421424348443</v>
      </c>
      <c r="E136" s="24">
        <f t="shared" si="10"/>
        <v>9.3493836616840849</v>
      </c>
      <c r="F136" s="24">
        <f t="shared" si="10"/>
        <v>5.4023757076968355</v>
      </c>
      <c r="G136" s="24">
        <f t="shared" si="10"/>
        <v>3.748647676256164</v>
      </c>
      <c r="H136" s="24">
        <f t="shared" si="10"/>
        <v>2.098392728288677</v>
      </c>
      <c r="I136" s="25">
        <f t="shared" si="10"/>
        <v>1.3487820313101113E-17</v>
      </c>
    </row>
    <row r="137" spans="1:9" x14ac:dyDescent="0.25">
      <c r="A137" s="7" t="s">
        <v>128</v>
      </c>
      <c r="B137" t="s">
        <v>129</v>
      </c>
      <c r="C137" s="22">
        <f>C13/C117/1000</f>
        <v>0.2130918524871355</v>
      </c>
      <c r="D137" s="22">
        <f t="shared" ref="D137:I137" si="11">D13/D117/1000</f>
        <v>0.20084268721728929</v>
      </c>
      <c r="E137" s="22">
        <f t="shared" si="11"/>
        <v>0.12294800534453137</v>
      </c>
      <c r="F137" s="22">
        <f t="shared" si="11"/>
        <v>6.643181976703634E-2</v>
      </c>
      <c r="G137" s="22">
        <f t="shared" si="11"/>
        <v>4.243431989924433E-2</v>
      </c>
      <c r="H137" s="22">
        <f t="shared" si="11"/>
        <v>2.1755468550514936E-2</v>
      </c>
      <c r="I137" s="23">
        <f t="shared" si="11"/>
        <v>1.2799905685864845E-19</v>
      </c>
    </row>
    <row r="138" spans="1:9" x14ac:dyDescent="0.25">
      <c r="A138" s="11" t="s">
        <v>130</v>
      </c>
      <c r="B138" s="12" t="s">
        <v>131</v>
      </c>
      <c r="C138" s="74">
        <f>C10*2205/C48</f>
        <v>879.88455030926445</v>
      </c>
      <c r="D138" s="74">
        <f t="shared" ref="D138:I138" si="12">D10*2205/D48</f>
        <v>731.26199576819238</v>
      </c>
      <c r="E138" s="74">
        <f t="shared" si="12"/>
        <v>230.04355462272289</v>
      </c>
      <c r="F138" s="74">
        <f t="shared" si="12"/>
        <v>57.813072437342086</v>
      </c>
      <c r="G138" s="74">
        <f t="shared" si="12"/>
        <v>62.652096525617637</v>
      </c>
      <c r="H138" s="74">
        <f t="shared" si="12"/>
        <v>39.372402479654546</v>
      </c>
      <c r="I138" s="75">
        <f t="shared" si="12"/>
        <v>6.3593465038495252</v>
      </c>
    </row>
  </sheetData>
  <mergeCells count="1">
    <mergeCell ref="C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7C48-7BE8-4633-A66C-7BD21521D398}">
  <dimension ref="A1:I138"/>
  <sheetViews>
    <sheetView workbookViewId="0">
      <pane ySplit="4" topLeftCell="A24" activePane="bottomLeft" state="frozen"/>
      <selection pane="bottomLeft" activeCell="B33" sqref="B33"/>
    </sheetView>
  </sheetViews>
  <sheetFormatPr defaultRowHeight="15" x14ac:dyDescent="0.25"/>
  <cols>
    <col min="1" max="1" width="44" bestFit="1" customWidth="1"/>
    <col min="2" max="2" width="14" customWidth="1"/>
    <col min="3" max="5" width="10.140625" bestFit="1" customWidth="1"/>
    <col min="6" max="9" width="9.5703125" bestFit="1" customWidth="1"/>
    <col min="10" max="11" width="8.5703125" bestFit="1" customWidth="1"/>
    <col min="12" max="15" width="9.42578125" bestFit="1" customWidth="1"/>
  </cols>
  <sheetData>
    <row r="1" spans="1:9" ht="18.75" x14ac:dyDescent="0.3">
      <c r="A1" s="79" t="s">
        <v>135</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268.61</v>
      </c>
      <c r="E6" s="13">
        <v>218.85599999999999</v>
      </c>
      <c r="F6" s="13">
        <v>156.07400000000001</v>
      </c>
      <c r="G6" s="13">
        <v>94.697999999999993</v>
      </c>
      <c r="H6" s="13">
        <v>38.904000000000003</v>
      </c>
      <c r="I6" s="16">
        <v>1.0309999999999999</v>
      </c>
    </row>
    <row r="7" spans="1:9" x14ac:dyDescent="0.25">
      <c r="A7" s="7" t="s">
        <v>28</v>
      </c>
      <c r="C7" s="13">
        <v>368.483</v>
      </c>
      <c r="D7" s="13">
        <v>353.81700000000001</v>
      </c>
      <c r="E7" s="13">
        <v>287.93799999999999</v>
      </c>
      <c r="F7" s="13">
        <v>205.59899999999999</v>
      </c>
      <c r="G7" s="13">
        <v>126.08499999999999</v>
      </c>
      <c r="H7" s="13">
        <v>52.868000000000002</v>
      </c>
      <c r="I7" s="16">
        <v>3.0430000000000001</v>
      </c>
    </row>
    <row r="8" spans="1:9" x14ac:dyDescent="0.25">
      <c r="A8" s="7" t="s">
        <v>29</v>
      </c>
      <c r="C8" s="13">
        <v>889.29</v>
      </c>
      <c r="D8" s="13">
        <v>923.18799999999999</v>
      </c>
      <c r="E8" s="13">
        <v>722.10900000000004</v>
      </c>
      <c r="F8" s="13">
        <v>541.32100000000003</v>
      </c>
      <c r="G8" s="13">
        <v>479.78500000000003</v>
      </c>
      <c r="H8" s="13">
        <v>359.541</v>
      </c>
      <c r="I8" s="16">
        <v>-149.88399999999999</v>
      </c>
    </row>
    <row r="9" spans="1:9" x14ac:dyDescent="0.25">
      <c r="A9" s="7" t="s">
        <v>30</v>
      </c>
      <c r="C9" s="13">
        <v>1828.231</v>
      </c>
      <c r="D9" s="13">
        <v>1827.499</v>
      </c>
      <c r="E9" s="13">
        <v>1306.183</v>
      </c>
      <c r="F9" s="13">
        <v>735.80899999999997</v>
      </c>
      <c r="G9" s="13">
        <v>345.07</v>
      </c>
      <c r="H9" s="13">
        <v>157.529</v>
      </c>
      <c r="I9" s="16">
        <v>9.6679999999999993</v>
      </c>
    </row>
    <row r="10" spans="1:9" x14ac:dyDescent="0.25">
      <c r="A10" s="7" t="s">
        <v>31</v>
      </c>
      <c r="C10" s="13">
        <v>1600.83</v>
      </c>
      <c r="D10" s="13">
        <v>1448.52</v>
      </c>
      <c r="E10" s="13">
        <v>2.032</v>
      </c>
      <c r="F10" s="13">
        <v>0.19700000000000001</v>
      </c>
      <c r="G10" s="13">
        <v>0.40400000000000003</v>
      </c>
      <c r="H10" s="13">
        <v>0.35099999999999998</v>
      </c>
      <c r="I10" s="16">
        <v>0</v>
      </c>
    </row>
    <row r="11" spans="1:9" x14ac:dyDescent="0.25">
      <c r="A11" s="7" t="s">
        <v>32</v>
      </c>
      <c r="C11" s="13">
        <v>0</v>
      </c>
      <c r="D11" s="13">
        <v>0</v>
      </c>
      <c r="E11" s="13">
        <v>0</v>
      </c>
      <c r="F11" s="13">
        <v>0</v>
      </c>
      <c r="G11" s="13">
        <v>0</v>
      </c>
      <c r="H11" s="13">
        <v>0</v>
      </c>
      <c r="I11" s="16">
        <v>0</v>
      </c>
    </row>
    <row r="12" spans="1:9" x14ac:dyDescent="0.25">
      <c r="A12" s="7" t="s">
        <v>33</v>
      </c>
      <c r="C12" s="13">
        <v>0</v>
      </c>
      <c r="D12" s="13">
        <v>0</v>
      </c>
      <c r="E12" s="13">
        <v>0</v>
      </c>
      <c r="F12" s="13">
        <v>0</v>
      </c>
      <c r="G12" s="13">
        <v>0</v>
      </c>
      <c r="H12" s="13">
        <v>0</v>
      </c>
      <c r="I12" s="16">
        <v>0</v>
      </c>
    </row>
    <row r="13" spans="1:9" x14ac:dyDescent="0.25">
      <c r="A13" s="9" t="s">
        <v>34</v>
      </c>
      <c r="C13" s="20">
        <v>4969.3019999999997</v>
      </c>
      <c r="D13" s="20">
        <v>4821.634</v>
      </c>
      <c r="E13" s="20">
        <v>2537.1180000000004</v>
      </c>
      <c r="F13" s="20">
        <v>1638.9999999999998</v>
      </c>
      <c r="G13" s="20">
        <v>1046.0419999999999</v>
      </c>
      <c r="H13" s="20">
        <v>609.19299999999998</v>
      </c>
      <c r="I13" s="21">
        <v>-136.14199999999997</v>
      </c>
    </row>
    <row r="14" spans="1:9" x14ac:dyDescent="0.25">
      <c r="A14" s="7"/>
      <c r="I14" s="8"/>
    </row>
    <row r="15" spans="1:9" x14ac:dyDescent="0.25">
      <c r="A15" s="10" t="s">
        <v>35</v>
      </c>
      <c r="B15" t="s">
        <v>36</v>
      </c>
      <c r="I15" s="8"/>
    </row>
    <row r="16" spans="1:9" x14ac:dyDescent="0.25">
      <c r="A16" s="7" t="s">
        <v>37</v>
      </c>
      <c r="C16" s="36">
        <v>47.199921193115941</v>
      </c>
      <c r="D16" s="36">
        <v>49.827719692257077</v>
      </c>
      <c r="E16" s="36">
        <v>39.854425961585065</v>
      </c>
      <c r="F16" s="36">
        <v>28.367386776883389</v>
      </c>
      <c r="G16" s="36">
        <v>19.566378443909599</v>
      </c>
      <c r="H16" s="36">
        <v>12.497994248421449</v>
      </c>
      <c r="I16" s="37">
        <v>6.157320282252166</v>
      </c>
    </row>
    <row r="17" spans="1:9" x14ac:dyDescent="0.25">
      <c r="A17" s="7" t="s">
        <v>38</v>
      </c>
      <c r="C17" s="36">
        <v>33.881841014563435</v>
      </c>
      <c r="D17" s="36">
        <v>32.779463064800133</v>
      </c>
      <c r="E17" s="36">
        <v>34.272396387613263</v>
      </c>
      <c r="F17" s="36">
        <v>22.762225447112971</v>
      </c>
      <c r="G17" s="36">
        <v>19.049457323344715</v>
      </c>
      <c r="H17" s="36">
        <v>14.81282142870492</v>
      </c>
      <c r="I17" s="37">
        <v>6.4875680259341184</v>
      </c>
    </row>
    <row r="18" spans="1:9" x14ac:dyDescent="0.25">
      <c r="A18" s="7" t="s">
        <v>39</v>
      </c>
      <c r="C18" s="36">
        <v>11.70344168116349</v>
      </c>
      <c r="D18" s="36">
        <v>12.029934014845384</v>
      </c>
      <c r="E18" s="36">
        <v>0.80349845113763507</v>
      </c>
      <c r="F18" s="36">
        <v>0.54147755203234771</v>
      </c>
      <c r="G18" s="36">
        <v>0.35627362975003585</v>
      </c>
      <c r="H18" s="36">
        <v>0.20283203499005428</v>
      </c>
      <c r="I18" s="37">
        <v>4.6508662616884279E-2</v>
      </c>
    </row>
    <row r="19" spans="1:9" x14ac:dyDescent="0.25">
      <c r="A19" s="7" t="s">
        <v>40</v>
      </c>
      <c r="C19" s="36">
        <v>8.3879623036468089</v>
      </c>
      <c r="D19" s="36">
        <v>8.3184428170956668</v>
      </c>
      <c r="E19" s="36">
        <v>8.2272710179603994</v>
      </c>
      <c r="F19" s="36">
        <v>7.6910795663805347</v>
      </c>
      <c r="G19" s="36">
        <v>7.6855027232765218</v>
      </c>
      <c r="H19" s="36">
        <v>7.6877161900630142</v>
      </c>
      <c r="I19" s="37">
        <v>7.6876244184356004</v>
      </c>
    </row>
    <row r="20" spans="1:9" x14ac:dyDescent="0.25">
      <c r="A20" s="7" t="s">
        <v>41</v>
      </c>
      <c r="C20" s="36">
        <v>0.5810498379835366</v>
      </c>
      <c r="D20" s="36">
        <v>1.2615836275941106</v>
      </c>
      <c r="E20" s="36">
        <v>3.3396654925062226</v>
      </c>
      <c r="F20" s="36">
        <v>6.9183854257941002</v>
      </c>
      <c r="G20" s="36">
        <v>7.6300786457834509</v>
      </c>
      <c r="H20" s="36">
        <v>8.5127844502435632</v>
      </c>
      <c r="I20" s="37">
        <v>10.223712779399836</v>
      </c>
    </row>
    <row r="21" spans="1:9" x14ac:dyDescent="0.25">
      <c r="A21" s="7" t="s">
        <v>42</v>
      </c>
      <c r="C21" s="36">
        <v>1.3754274798004316</v>
      </c>
      <c r="D21" s="36">
        <v>2.616603375791879</v>
      </c>
      <c r="E21" s="36">
        <v>6.0527123146148503</v>
      </c>
      <c r="F21" s="36">
        <v>11.746829729557012</v>
      </c>
      <c r="G21" s="36">
        <v>12.795353332694557</v>
      </c>
      <c r="H21" s="36">
        <v>13.899892716439128</v>
      </c>
      <c r="I21" s="37">
        <v>15.113354568692888</v>
      </c>
    </row>
    <row r="22" spans="1:9" x14ac:dyDescent="0.25">
      <c r="A22" s="7" t="s">
        <v>43</v>
      </c>
      <c r="C22" s="36">
        <v>0.89062615133753276</v>
      </c>
      <c r="D22" s="36">
        <v>0.89324536314485925</v>
      </c>
      <c r="E22" s="36">
        <v>0.96510279341659844</v>
      </c>
      <c r="F22" s="36">
        <v>0.8516914479359976</v>
      </c>
      <c r="G22" s="36">
        <v>0.86896337404530533</v>
      </c>
      <c r="H22" s="36">
        <v>0.92827601700813811</v>
      </c>
      <c r="I22" s="37">
        <v>0.99414283269047221</v>
      </c>
    </row>
    <row r="23" spans="1:9" x14ac:dyDescent="0.25">
      <c r="A23" s="7" t="s">
        <v>44</v>
      </c>
      <c r="C23" s="36">
        <v>3.8290450729774543E-2</v>
      </c>
      <c r="D23" s="36">
        <v>3.8265331059723545E-2</v>
      </c>
      <c r="E23" s="36">
        <v>3.6673405884613743E-2</v>
      </c>
      <c r="F23" s="36">
        <v>1.0946232755830884E-2</v>
      </c>
      <c r="G23" s="36">
        <v>1.1640539395583105E-2</v>
      </c>
      <c r="H23" s="36">
        <v>1.1856446233227185E-2</v>
      </c>
      <c r="I23" s="37">
        <v>1.1213731776178584E-2</v>
      </c>
    </row>
    <row r="24" spans="1:9" x14ac:dyDescent="0.25">
      <c r="A24" s="7" t="s">
        <v>45</v>
      </c>
      <c r="C24" s="36">
        <v>2.180054402169517</v>
      </c>
      <c r="D24" s="36">
        <v>2.5530598000703493</v>
      </c>
      <c r="E24" s="36">
        <v>2.561796986296081</v>
      </c>
      <c r="F24" s="36">
        <v>1.5208254349251049</v>
      </c>
      <c r="G24" s="36">
        <v>0.62139971177364517</v>
      </c>
      <c r="H24" s="36">
        <v>0.18726248981241941</v>
      </c>
      <c r="I24" s="37">
        <v>0.94568202368544652</v>
      </c>
    </row>
    <row r="25" spans="1:9" x14ac:dyDescent="0.25">
      <c r="A25" s="9" t="s">
        <v>34</v>
      </c>
      <c r="C25" s="39">
        <v>106.23861451451046</v>
      </c>
      <c r="D25" s="39">
        <v>110.31831708665918</v>
      </c>
      <c r="E25" s="39">
        <v>96.113542811014725</v>
      </c>
      <c r="F25" s="39">
        <v>80.410847613377285</v>
      </c>
      <c r="G25" s="39">
        <v>68.585047723973403</v>
      </c>
      <c r="H25" s="39">
        <v>58.741436021915916</v>
      </c>
      <c r="I25" s="45">
        <v>47.667127325483591</v>
      </c>
    </row>
    <row r="26" spans="1:9" x14ac:dyDescent="0.25">
      <c r="A26" s="7"/>
      <c r="I26" s="8"/>
    </row>
    <row r="27" spans="1:9" x14ac:dyDescent="0.25">
      <c r="A27" s="10" t="s">
        <v>46</v>
      </c>
      <c r="B27" t="s">
        <v>36</v>
      </c>
      <c r="I27" s="8"/>
    </row>
    <row r="28" spans="1:9" x14ac:dyDescent="0.25">
      <c r="A28" s="7" t="s">
        <v>27</v>
      </c>
      <c r="C28" s="24">
        <v>9.0141187597044095</v>
      </c>
      <c r="D28" s="24">
        <v>8.8177725159785485</v>
      </c>
      <c r="E28" s="24">
        <v>8.1038505822216553</v>
      </c>
      <c r="F28" s="24">
        <v>7.3540907216818878</v>
      </c>
      <c r="G28" s="24">
        <v>6.6014908546578956</v>
      </c>
      <c r="H28" s="24">
        <v>6.1504409912424141</v>
      </c>
      <c r="I28" s="25">
        <v>5.9262931942383297</v>
      </c>
    </row>
    <row r="29" spans="1:9" x14ac:dyDescent="0.25">
      <c r="A29" s="7" t="s">
        <v>29</v>
      </c>
      <c r="C29" s="24">
        <v>19.823331156750065</v>
      </c>
      <c r="D29" s="24">
        <v>20.549357773326427</v>
      </c>
      <c r="E29" s="24">
        <v>19.344646422052872</v>
      </c>
      <c r="F29" s="24">
        <v>17.862908200151555</v>
      </c>
      <c r="G29" s="24">
        <v>16.253834858075574</v>
      </c>
      <c r="H29" s="24">
        <v>14.963864130822719</v>
      </c>
      <c r="I29" s="25">
        <v>13.696980977067836</v>
      </c>
    </row>
    <row r="30" spans="1:9" x14ac:dyDescent="0.25">
      <c r="A30" s="7" t="s">
        <v>47</v>
      </c>
      <c r="C30" s="24">
        <v>11.972614488118197</v>
      </c>
      <c r="D30" s="24">
        <v>11.748434725962355</v>
      </c>
      <c r="E30" s="24">
        <v>10.831050844878671</v>
      </c>
      <c r="F30" s="24">
        <v>9.4817112263364951</v>
      </c>
      <c r="G30" s="24">
        <v>8.087512084421796</v>
      </c>
      <c r="H30" s="24">
        <v>7.2282212455027812</v>
      </c>
      <c r="I30" s="25">
        <v>6.7585088301697098</v>
      </c>
    </row>
    <row r="31" spans="1:9" x14ac:dyDescent="0.25">
      <c r="A31" s="7" t="s">
        <v>30</v>
      </c>
      <c r="C31" s="24">
        <v>24.68960962775655</v>
      </c>
      <c r="D31" s="24">
        <v>24.76995851545573</v>
      </c>
      <c r="E31" s="24">
        <v>20.61999317377607</v>
      </c>
      <c r="F31" s="24">
        <v>15.963564798587143</v>
      </c>
      <c r="G31" s="24">
        <v>12.477933213051688</v>
      </c>
      <c r="H31" s="24">
        <v>10.463622872880521</v>
      </c>
      <c r="I31" s="25">
        <v>9.3899118363491407</v>
      </c>
    </row>
    <row r="32" spans="1:9" x14ac:dyDescent="0.25">
      <c r="A32" s="9" t="s">
        <v>34</v>
      </c>
      <c r="C32" s="32">
        <f>SUM(C28:C31)</f>
        <v>65.499674032329224</v>
      </c>
      <c r="D32" s="32">
        <f t="shared" ref="D32:I32" si="1">SUM(D28:D31)</f>
        <v>65.885523530723063</v>
      </c>
      <c r="E32" s="32">
        <f t="shared" si="1"/>
        <v>58.89954102292927</v>
      </c>
      <c r="F32" s="32">
        <f t="shared" si="1"/>
        <v>50.66227494675708</v>
      </c>
      <c r="G32" s="32">
        <f t="shared" si="1"/>
        <v>43.420771010206956</v>
      </c>
      <c r="H32" s="32">
        <f t="shared" si="1"/>
        <v>38.806149240448434</v>
      </c>
      <c r="I32" s="43">
        <f t="shared" si="1"/>
        <v>35.771694837825017</v>
      </c>
    </row>
    <row r="33" spans="1:9" x14ac:dyDescent="0.25">
      <c r="A33" s="10" t="s">
        <v>48</v>
      </c>
      <c r="B33" t="s">
        <v>49</v>
      </c>
      <c r="C33" s="76">
        <v>0.2046</v>
      </c>
      <c r="D33" s="76">
        <v>0.21179999999999999</v>
      </c>
      <c r="E33" s="76">
        <v>0.26319999999999999</v>
      </c>
      <c r="F33" s="76">
        <v>0.3553</v>
      </c>
      <c r="G33" s="76">
        <v>0.45150000000000001</v>
      </c>
      <c r="H33" s="76">
        <v>0.51729999999999998</v>
      </c>
      <c r="I33" s="77">
        <v>0.54630000000000001</v>
      </c>
    </row>
    <row r="34" spans="1:9" x14ac:dyDescent="0.25">
      <c r="A34" s="7"/>
      <c r="I34" s="8"/>
    </row>
    <row r="35" spans="1:9" x14ac:dyDescent="0.25">
      <c r="A35" s="10" t="s">
        <v>50</v>
      </c>
      <c r="B35" t="s">
        <v>51</v>
      </c>
      <c r="I35" s="8"/>
    </row>
    <row r="36" spans="1:9" x14ac:dyDescent="0.25">
      <c r="A36" s="7" t="s">
        <v>39</v>
      </c>
      <c r="C36" s="17">
        <v>1080.5921811102201</v>
      </c>
      <c r="D36" s="17">
        <v>1099.5311459384654</v>
      </c>
      <c r="E36" s="17">
        <v>0</v>
      </c>
      <c r="F36" s="17">
        <v>0</v>
      </c>
      <c r="G36" s="17">
        <v>0</v>
      </c>
      <c r="H36" s="17">
        <v>0</v>
      </c>
      <c r="I36" s="18">
        <v>0</v>
      </c>
    </row>
    <row r="37" spans="1:9" x14ac:dyDescent="0.25">
      <c r="A37" s="7" t="s">
        <v>52</v>
      </c>
      <c r="C37" s="17">
        <v>0</v>
      </c>
      <c r="D37" s="17">
        <v>6.0994598367723175E-2</v>
      </c>
      <c r="E37" s="17">
        <v>8.3934545120358084E-2</v>
      </c>
      <c r="F37" s="17">
        <v>4.6035617214091357E-2</v>
      </c>
      <c r="G37" s="17">
        <v>6.4685920391647986E-2</v>
      </c>
      <c r="H37" s="17">
        <v>7.3990626507740506E-2</v>
      </c>
      <c r="I37" s="18">
        <v>7.3462819574272656E-2</v>
      </c>
    </row>
    <row r="38" spans="1:9" x14ac:dyDescent="0.25">
      <c r="A38" s="7" t="s">
        <v>38</v>
      </c>
      <c r="C38" s="17">
        <v>1227.0077388648347</v>
      </c>
      <c r="D38" s="17">
        <v>938.41672786629476</v>
      </c>
      <c r="E38" s="17">
        <v>1434.0614131209138</v>
      </c>
      <c r="F38" s="17">
        <v>367.0432820893206</v>
      </c>
      <c r="G38" s="17">
        <v>531.48677829345354</v>
      </c>
      <c r="H38" s="17">
        <v>540.32083041245437</v>
      </c>
      <c r="I38" s="18">
        <v>156.69780196030754</v>
      </c>
    </row>
    <row r="39" spans="1:9" x14ac:dyDescent="0.25">
      <c r="A39" s="7" t="s">
        <v>53</v>
      </c>
      <c r="C39" s="17">
        <v>0</v>
      </c>
      <c r="D39" s="17">
        <v>8.7868451960802743E-2</v>
      </c>
      <c r="E39" s="17">
        <v>0.31578466606813399</v>
      </c>
      <c r="F39" s="17">
        <v>0.16901223800862214</v>
      </c>
      <c r="G39" s="17">
        <v>0.25829748108209116</v>
      </c>
      <c r="H39" s="17">
        <v>0.35299480719523268</v>
      </c>
      <c r="I39" s="18">
        <v>0.83450620985348056</v>
      </c>
    </row>
    <row r="40" spans="1:9" x14ac:dyDescent="0.25">
      <c r="A40" s="7" t="s">
        <v>40</v>
      </c>
      <c r="C40" s="17">
        <v>806.40638492473784</v>
      </c>
      <c r="D40" s="17">
        <v>799.7958249878393</v>
      </c>
      <c r="E40" s="17">
        <v>793.63897217937188</v>
      </c>
      <c r="F40" s="17">
        <v>741.68662965958799</v>
      </c>
      <c r="G40" s="17">
        <v>741.61814325816329</v>
      </c>
      <c r="H40" s="17">
        <v>741.81759011164706</v>
      </c>
      <c r="I40" s="18">
        <v>741.82542347588969</v>
      </c>
    </row>
    <row r="41" spans="1:9" x14ac:dyDescent="0.25">
      <c r="A41" s="7" t="s">
        <v>54</v>
      </c>
      <c r="C41" s="17">
        <v>10.543860120153909</v>
      </c>
      <c r="D41" s="17">
        <v>2.4950923941602574</v>
      </c>
      <c r="E41" s="17">
        <v>2.0307708176058914</v>
      </c>
      <c r="F41" s="17">
        <v>1.0041487973054719</v>
      </c>
      <c r="G41" s="17">
        <v>1.1852265483486573</v>
      </c>
      <c r="H41" s="17">
        <v>1.0553932919057214</v>
      </c>
      <c r="I41" s="18">
        <v>0.67361122920752758</v>
      </c>
    </row>
    <row r="42" spans="1:9" x14ac:dyDescent="0.25">
      <c r="A42" s="7" t="s">
        <v>43</v>
      </c>
      <c r="C42" s="17">
        <v>284.13864181635284</v>
      </c>
      <c r="D42" s="17">
        <v>298.30360980427616</v>
      </c>
      <c r="E42" s="17">
        <v>319.35508054351999</v>
      </c>
      <c r="F42" s="17">
        <v>280.36984249202982</v>
      </c>
      <c r="G42" s="17">
        <v>281.27603924205755</v>
      </c>
      <c r="H42" s="17">
        <v>307.40097872871434</v>
      </c>
      <c r="I42" s="18">
        <v>327.90631857208729</v>
      </c>
    </row>
    <row r="43" spans="1:9" x14ac:dyDescent="0.25">
      <c r="A43" s="7" t="s">
        <v>55</v>
      </c>
      <c r="C43" s="17">
        <v>0.12817882514358628</v>
      </c>
      <c r="D43" s="17">
        <v>17.953660878310231</v>
      </c>
      <c r="E43" s="17">
        <v>88.458929132853157</v>
      </c>
      <c r="F43" s="17">
        <v>159.77695018016712</v>
      </c>
      <c r="G43" s="17">
        <v>227.07945116612504</v>
      </c>
      <c r="H43" s="17">
        <v>216.58986958178465</v>
      </c>
      <c r="I43" s="18">
        <v>281.95041085352284</v>
      </c>
    </row>
    <row r="44" spans="1:9" x14ac:dyDescent="0.25">
      <c r="A44" s="7" t="s">
        <v>56</v>
      </c>
      <c r="C44" s="17">
        <v>402.98655734145416</v>
      </c>
      <c r="D44" s="17">
        <v>748.92892288249834</v>
      </c>
      <c r="E44" s="17">
        <v>1685.4895804260127</v>
      </c>
      <c r="F44" s="17">
        <v>3283.0219154578781</v>
      </c>
      <c r="G44" s="17">
        <v>3523.024104723253</v>
      </c>
      <c r="H44" s="17">
        <v>3857.2356627860722</v>
      </c>
      <c r="I44" s="18">
        <v>4147.5204474972652</v>
      </c>
    </row>
    <row r="45" spans="1:9" x14ac:dyDescent="0.25">
      <c r="A45" s="7" t="s">
        <v>57</v>
      </c>
      <c r="C45" s="17">
        <v>170.29596658368598</v>
      </c>
      <c r="D45" s="17">
        <v>369.74901160437003</v>
      </c>
      <c r="E45" s="17">
        <v>978.79996849537599</v>
      </c>
      <c r="F45" s="17">
        <v>2027.6627859888922</v>
      </c>
      <c r="G45" s="17">
        <v>2236.2481376856535</v>
      </c>
      <c r="H45" s="17">
        <v>2494.9544109740805</v>
      </c>
      <c r="I45" s="18">
        <v>2996.3988216294943</v>
      </c>
    </row>
    <row r="46" spans="1:9" x14ac:dyDescent="0.25">
      <c r="A46" s="7" t="s">
        <v>44</v>
      </c>
      <c r="C46" s="17">
        <v>11.222289193955024</v>
      </c>
      <c r="D46" s="17">
        <v>11.214927039778297</v>
      </c>
      <c r="E46" s="17">
        <v>10.748360458562059</v>
      </c>
      <c r="F46" s="17">
        <v>3.2081573141356636</v>
      </c>
      <c r="G46" s="17">
        <v>3.411646950639831</v>
      </c>
      <c r="H46" s="17">
        <v>3.474925625213126</v>
      </c>
      <c r="I46" s="18">
        <v>3.2865567925494088</v>
      </c>
    </row>
    <row r="47" spans="1:9" x14ac:dyDescent="0.25">
      <c r="A47" s="7" t="s">
        <v>45</v>
      </c>
      <c r="C47" s="17">
        <v>18.361209788918401</v>
      </c>
      <c r="D47" s="17">
        <v>15.39212755504599</v>
      </c>
      <c r="E47" s="17">
        <v>13.927619480423971</v>
      </c>
      <c r="F47" s="17">
        <v>12.484660429655138</v>
      </c>
      <c r="G47" s="17">
        <v>12.603132550409253</v>
      </c>
      <c r="H47" s="17">
        <v>11.880595749184694</v>
      </c>
      <c r="I47" s="18">
        <v>7.8704576634677021</v>
      </c>
    </row>
    <row r="48" spans="1:9" x14ac:dyDescent="0.25">
      <c r="A48" s="9" t="s">
        <v>34</v>
      </c>
      <c r="C48" s="19">
        <f>SUM(C36:C47)</f>
        <v>4011.6830085694569</v>
      </c>
      <c r="D48" s="19">
        <f t="shared" ref="D48:I48" si="2">SUM(D36:D47)</f>
        <v>4301.9299140013663</v>
      </c>
      <c r="E48" s="19">
        <f t="shared" si="2"/>
        <v>5326.9104138658286</v>
      </c>
      <c r="F48" s="19">
        <f t="shared" si="2"/>
        <v>6876.4734202641957</v>
      </c>
      <c r="G48" s="19">
        <f t="shared" si="2"/>
        <v>7558.255643819577</v>
      </c>
      <c r="H48" s="19">
        <f t="shared" si="2"/>
        <v>8175.1572426947605</v>
      </c>
      <c r="I48" s="44">
        <f t="shared" si="2"/>
        <v>8665.0378187032202</v>
      </c>
    </row>
    <row r="49" spans="1:9" x14ac:dyDescent="0.25">
      <c r="A49" s="7"/>
      <c r="I49" s="8"/>
    </row>
    <row r="50" spans="1:9" x14ac:dyDescent="0.25">
      <c r="A50" s="10" t="s">
        <v>58</v>
      </c>
      <c r="B50" t="s">
        <v>59</v>
      </c>
      <c r="I50" s="8"/>
    </row>
    <row r="51" spans="1:9" x14ac:dyDescent="0.25">
      <c r="A51" s="7" t="s">
        <v>39</v>
      </c>
      <c r="C51" s="14">
        <v>205.48237321999989</v>
      </c>
      <c r="D51" s="14">
        <v>168.09105022</v>
      </c>
      <c r="E51" s="14">
        <v>0</v>
      </c>
      <c r="F51" s="14">
        <v>0</v>
      </c>
      <c r="G51" s="14">
        <v>0</v>
      </c>
      <c r="H51" s="14">
        <v>0</v>
      </c>
      <c r="I51" s="15">
        <v>0</v>
      </c>
    </row>
    <row r="52" spans="1:9" x14ac:dyDescent="0.25">
      <c r="A52" s="7" t="s">
        <v>52</v>
      </c>
      <c r="C52" s="14">
        <v>0</v>
      </c>
      <c r="D52" s="14">
        <v>8.7993399999999975E-3</v>
      </c>
      <c r="E52" s="14">
        <v>1.254663E-2</v>
      </c>
      <c r="F52" s="14">
        <v>1.4274879999999998E-2</v>
      </c>
      <c r="G52" s="14">
        <v>2.3556439999999977E-2</v>
      </c>
      <c r="H52" s="14">
        <v>2.6891149999999968E-2</v>
      </c>
      <c r="I52" s="15">
        <v>2.7856459999999972E-2</v>
      </c>
    </row>
    <row r="53" spans="1:9" x14ac:dyDescent="0.25">
      <c r="A53" s="7" t="s">
        <v>38</v>
      </c>
      <c r="C53" s="14">
        <v>495.81309123000017</v>
      </c>
      <c r="D53" s="14">
        <v>457.42902879999986</v>
      </c>
      <c r="E53" s="14">
        <v>481.99567882000014</v>
      </c>
      <c r="F53" s="14">
        <v>423.04526958000008</v>
      </c>
      <c r="G53" s="14">
        <v>447.80111398000003</v>
      </c>
      <c r="H53" s="14">
        <v>455.54514249000022</v>
      </c>
      <c r="I53" s="15">
        <v>392.44870639999999</v>
      </c>
    </row>
    <row r="54" spans="1:9" x14ac:dyDescent="0.25">
      <c r="A54" s="7" t="s">
        <v>53</v>
      </c>
      <c r="C54" s="14">
        <v>0</v>
      </c>
      <c r="D54" s="14">
        <v>1.4793919999999999E-2</v>
      </c>
      <c r="E54" s="14">
        <v>4.9592650000000009E-2</v>
      </c>
      <c r="F54" s="14">
        <v>6.6349390000000008E-2</v>
      </c>
      <c r="G54" s="14">
        <v>0.10182054999999993</v>
      </c>
      <c r="H54" s="14">
        <v>0.12623818000000001</v>
      </c>
      <c r="I54" s="15">
        <v>0.19037267999999982</v>
      </c>
    </row>
    <row r="55" spans="1:9" x14ac:dyDescent="0.25">
      <c r="A55" s="7" t="s">
        <v>40</v>
      </c>
      <c r="C55" s="14">
        <v>96.64500443</v>
      </c>
      <c r="D55" s="14">
        <v>95.903921629999999</v>
      </c>
      <c r="E55" s="14">
        <v>95.233947069999985</v>
      </c>
      <c r="F55" s="14">
        <v>89.063666899999987</v>
      </c>
      <c r="G55" s="14">
        <v>89.06368341000001</v>
      </c>
      <c r="H55" s="14">
        <v>89.063696700000008</v>
      </c>
      <c r="I55" s="15">
        <v>89.064637030000014</v>
      </c>
    </row>
    <row r="56" spans="1:9" x14ac:dyDescent="0.25">
      <c r="A56" s="7" t="s">
        <v>43</v>
      </c>
      <c r="C56" s="14">
        <v>78.894918820000015</v>
      </c>
      <c r="D56" s="14">
        <v>78.939015650000002</v>
      </c>
      <c r="E56" s="14">
        <v>82.519488279999976</v>
      </c>
      <c r="F56" s="14">
        <v>82.73471275</v>
      </c>
      <c r="G56" s="14">
        <v>83.197281240000009</v>
      </c>
      <c r="H56" s="14">
        <v>83.506606540000007</v>
      </c>
      <c r="I56" s="15">
        <v>84.18030259999999</v>
      </c>
    </row>
    <row r="57" spans="1:9" x14ac:dyDescent="0.25">
      <c r="A57" s="7" t="s">
        <v>55</v>
      </c>
      <c r="C57" s="14">
        <v>4.1008749999999997E-2</v>
      </c>
      <c r="D57" s="14">
        <v>5.5460113699999996</v>
      </c>
      <c r="E57" s="14">
        <v>24.280016750000001</v>
      </c>
      <c r="F57" s="14">
        <v>37.654447729999895</v>
      </c>
      <c r="G57" s="14">
        <v>55.987655139999994</v>
      </c>
      <c r="H57" s="14">
        <v>63.605735549999999</v>
      </c>
      <c r="I57" s="15">
        <v>71.642841520000019</v>
      </c>
    </row>
    <row r="58" spans="1:9" x14ac:dyDescent="0.25">
      <c r="A58" s="7" t="s">
        <v>56</v>
      </c>
      <c r="C58" s="13">
        <v>132.38511404000002</v>
      </c>
      <c r="D58" s="13">
        <v>216.96766338</v>
      </c>
      <c r="E58" s="13">
        <v>476.20600542999989</v>
      </c>
      <c r="F58" s="13">
        <v>894.16030388999991</v>
      </c>
      <c r="G58" s="13">
        <v>939.07990302999974</v>
      </c>
      <c r="H58" s="13">
        <v>996.40467487999956</v>
      </c>
      <c r="I58" s="16">
        <v>1069.5661422999999</v>
      </c>
    </row>
    <row r="59" spans="1:9" x14ac:dyDescent="0.25">
      <c r="A59" s="7" t="s">
        <v>57</v>
      </c>
      <c r="C59" s="13">
        <v>94.16932931999996</v>
      </c>
      <c r="D59" s="13">
        <v>174.84532923999998</v>
      </c>
      <c r="E59" s="13">
        <v>432.38285303999999</v>
      </c>
      <c r="F59" s="13">
        <v>920.54384420000008</v>
      </c>
      <c r="G59" s="13">
        <v>1010.4008385699991</v>
      </c>
      <c r="H59" s="13">
        <v>1123.8198086999998</v>
      </c>
      <c r="I59" s="16">
        <v>1293.6713772199992</v>
      </c>
    </row>
    <row r="60" spans="1:9" x14ac:dyDescent="0.25">
      <c r="A60" s="7" t="s">
        <v>44</v>
      </c>
      <c r="C60" s="13">
        <v>2.5680117199999999</v>
      </c>
      <c r="D60" s="13">
        <v>2.5680078399999999</v>
      </c>
      <c r="E60" s="13">
        <v>2.4750363699999998</v>
      </c>
      <c r="F60" s="13">
        <v>0.96108073999999999</v>
      </c>
      <c r="G60" s="13">
        <v>0.91404320999999988</v>
      </c>
      <c r="H60" s="13">
        <v>0.84201733999999984</v>
      </c>
      <c r="I60" s="16">
        <v>0.78398557999999996</v>
      </c>
    </row>
    <row r="61" spans="1:9" x14ac:dyDescent="0.25">
      <c r="A61" s="7" t="s">
        <v>45</v>
      </c>
      <c r="C61" s="14">
        <v>3.125591</v>
      </c>
      <c r="D61" s="14">
        <v>2.8895971400000002</v>
      </c>
      <c r="E61" s="14">
        <v>2.7366058</v>
      </c>
      <c r="F61" s="14">
        <v>2.7366152999999995</v>
      </c>
      <c r="G61" s="14">
        <v>2.7366243599999995</v>
      </c>
      <c r="H61" s="14">
        <v>2.5326228500000001</v>
      </c>
      <c r="I61" s="15">
        <v>1.6837291399999998</v>
      </c>
    </row>
    <row r="62" spans="1:9" x14ac:dyDescent="0.25">
      <c r="A62" s="7" t="s">
        <v>61</v>
      </c>
      <c r="C62" s="14">
        <v>25.374602559999996</v>
      </c>
      <c r="D62" s="14">
        <v>33.317620469999994</v>
      </c>
      <c r="E62" s="14">
        <v>130.62972163999999</v>
      </c>
      <c r="F62" s="14">
        <v>250.34471667999995</v>
      </c>
      <c r="G62" s="14">
        <v>258.69060367999998</v>
      </c>
      <c r="H62" s="14">
        <v>249.48785506000004</v>
      </c>
      <c r="I62" s="15">
        <v>301.74382507999997</v>
      </c>
    </row>
    <row r="63" spans="1:9" x14ac:dyDescent="0.25">
      <c r="A63" s="9" t="s">
        <v>34</v>
      </c>
      <c r="C63" s="20">
        <f t="shared" ref="C63:I63" si="3">SUM(C51:C62)</f>
        <v>1134.49904509</v>
      </c>
      <c r="D63" s="20">
        <f t="shared" si="3"/>
        <v>1236.520839</v>
      </c>
      <c r="E63" s="20">
        <f t="shared" si="3"/>
        <v>1728.5214924800002</v>
      </c>
      <c r="F63" s="20">
        <f t="shared" si="3"/>
        <v>2701.3252820399998</v>
      </c>
      <c r="G63" s="20">
        <f t="shared" si="3"/>
        <v>2887.9971236099987</v>
      </c>
      <c r="H63" s="20">
        <f t="shared" si="3"/>
        <v>3064.9612894399993</v>
      </c>
      <c r="I63" s="21">
        <f t="shared" si="3"/>
        <v>3305.003776009999</v>
      </c>
    </row>
    <row r="64" spans="1:9" x14ac:dyDescent="0.25">
      <c r="A64" s="7"/>
      <c r="I64" s="8"/>
    </row>
    <row r="65" spans="1:9" x14ac:dyDescent="0.25">
      <c r="A65" s="35" t="s">
        <v>62</v>
      </c>
      <c r="B65" t="s">
        <v>51</v>
      </c>
      <c r="I65" s="8"/>
    </row>
    <row r="66" spans="1:9" x14ac:dyDescent="0.25">
      <c r="A66" s="40" t="s">
        <v>63</v>
      </c>
      <c r="C66" s="26">
        <v>2848.9363575060374</v>
      </c>
      <c r="D66" s="26">
        <v>2862.9133824820747</v>
      </c>
      <c r="E66" s="26">
        <v>2962.3545730988012</v>
      </c>
      <c r="F66" s="26">
        <v>3119.9218961489787</v>
      </c>
      <c r="G66" s="26">
        <v>3179.7237262657645</v>
      </c>
      <c r="H66" s="26">
        <v>3240.1233974536954</v>
      </c>
      <c r="I66" s="27">
        <v>3209.0519880499946</v>
      </c>
    </row>
    <row r="67" spans="1:9" x14ac:dyDescent="0.25">
      <c r="A67" s="40" t="s">
        <v>29</v>
      </c>
      <c r="C67" s="26">
        <v>952.22264541093818</v>
      </c>
      <c r="D67" s="26">
        <v>993.85765793602616</v>
      </c>
      <c r="E67" s="26">
        <v>1005.0716492719192</v>
      </c>
      <c r="F67" s="26">
        <v>1082.5208692528381</v>
      </c>
      <c r="G67" s="26">
        <v>1114.1925976016303</v>
      </c>
      <c r="H67" s="26">
        <v>1074.0922498126758</v>
      </c>
      <c r="I67" s="27">
        <v>984.01353359731172</v>
      </c>
    </row>
    <row r="68" spans="1:9" x14ac:dyDescent="0.25">
      <c r="A68" s="40" t="s">
        <v>64</v>
      </c>
      <c r="C68" s="26">
        <v>10.136372258366158</v>
      </c>
      <c r="D68" s="26">
        <v>83.613529626601562</v>
      </c>
      <c r="E68" s="26">
        <v>426.47192641420918</v>
      </c>
      <c r="F68" s="26">
        <v>920.83581474167966</v>
      </c>
      <c r="G68" s="26">
        <v>1213.4590366982879</v>
      </c>
      <c r="H68" s="26">
        <v>1306.0737838724267</v>
      </c>
      <c r="I68" s="27">
        <v>1277.9931176166292</v>
      </c>
    </row>
    <row r="69" spans="1:9" x14ac:dyDescent="0.25">
      <c r="A69" s="40" t="s">
        <v>65</v>
      </c>
      <c r="C69" s="26">
        <v>5.8175729948739336</v>
      </c>
      <c r="D69" s="26">
        <v>8.3956582923041321</v>
      </c>
      <c r="E69" s="26">
        <v>15.098239321987666</v>
      </c>
      <c r="F69" s="26">
        <v>27.225192426829722</v>
      </c>
      <c r="G69" s="26">
        <v>43.694734632584286</v>
      </c>
      <c r="H69" s="26">
        <v>59.37406855383162</v>
      </c>
      <c r="I69" s="27">
        <v>69.375293425159683</v>
      </c>
    </row>
    <row r="70" spans="1:9" x14ac:dyDescent="0.25">
      <c r="A70" s="40" t="s">
        <v>66</v>
      </c>
      <c r="C70" s="26">
        <v>0</v>
      </c>
      <c r="D70" s="26">
        <v>125.54484532113308</v>
      </c>
      <c r="E70" s="26">
        <v>607.89664678508666</v>
      </c>
      <c r="F70" s="26">
        <v>892.9062449387344</v>
      </c>
      <c r="G70" s="26">
        <v>1218.7207613966673</v>
      </c>
      <c r="H70" s="26">
        <v>1766.4820652929413</v>
      </c>
      <c r="I70" s="27">
        <v>2013.1062363214007</v>
      </c>
    </row>
    <row r="71" spans="1:9" x14ac:dyDescent="0.25">
      <c r="A71" s="40" t="s">
        <v>67</v>
      </c>
      <c r="C71" s="26">
        <v>0</v>
      </c>
      <c r="D71" s="26">
        <v>9.915495596201044</v>
      </c>
      <c r="E71" s="26">
        <v>23.775753765832967</v>
      </c>
      <c r="F71" s="26">
        <v>48.911691969670059</v>
      </c>
      <c r="G71" s="26">
        <v>56.229265469154939</v>
      </c>
      <c r="H71" s="26">
        <v>74.449734663670185</v>
      </c>
      <c r="I71" s="27">
        <v>162.68544154181586</v>
      </c>
    </row>
    <row r="72" spans="1:9" x14ac:dyDescent="0.25">
      <c r="A72" s="40" t="s">
        <v>68</v>
      </c>
      <c r="C72" s="26">
        <v>0</v>
      </c>
      <c r="D72" s="26">
        <v>0.86868529453019827</v>
      </c>
      <c r="E72" s="26">
        <v>6.819213942319803</v>
      </c>
      <c r="F72" s="26">
        <v>336.26508988702653</v>
      </c>
      <c r="G72" s="26">
        <v>264.4715804454857</v>
      </c>
      <c r="H72" s="26">
        <v>179.22855378800332</v>
      </c>
      <c r="I72" s="27">
        <v>419.14104174794983</v>
      </c>
    </row>
    <row r="73" spans="1:9" x14ac:dyDescent="0.25">
      <c r="A73" s="40" t="s">
        <v>69</v>
      </c>
      <c r="C73" s="26">
        <v>0</v>
      </c>
      <c r="D73" s="26">
        <v>8.8394731985731484E-4</v>
      </c>
      <c r="E73" s="26">
        <v>1.9905471788219742E-3</v>
      </c>
      <c r="F73" s="26">
        <v>7.1026057018867897E-3</v>
      </c>
      <c r="G73" s="26">
        <v>8.2514074882937341E-3</v>
      </c>
      <c r="H73" s="26">
        <v>8.4673117329727154E-3</v>
      </c>
      <c r="I73" s="27">
        <v>1.6789769307501964E-2</v>
      </c>
    </row>
    <row r="74" spans="1:9" s="38" customFormat="1" x14ac:dyDescent="0.25">
      <c r="A74" s="41" t="s">
        <v>34</v>
      </c>
      <c r="C74" s="28">
        <f t="shared" ref="C74:I74" si="4">SUM(C66:C73)</f>
        <v>3817.1129481702155</v>
      </c>
      <c r="D74" s="28">
        <f t="shared" si="4"/>
        <v>4085.1101384961908</v>
      </c>
      <c r="E74" s="28">
        <f t="shared" si="4"/>
        <v>5047.4899931473356</v>
      </c>
      <c r="F74" s="28">
        <f t="shared" si="4"/>
        <v>6428.5939019714579</v>
      </c>
      <c r="G74" s="28">
        <f t="shared" si="4"/>
        <v>7090.4999539170622</v>
      </c>
      <c r="H74" s="28">
        <f t="shared" si="4"/>
        <v>7699.8323207489757</v>
      </c>
      <c r="I74" s="31">
        <f t="shared" si="4"/>
        <v>8135.3834420695684</v>
      </c>
    </row>
    <row r="75" spans="1:9" x14ac:dyDescent="0.25">
      <c r="A75" s="7"/>
      <c r="I75" s="8"/>
    </row>
    <row r="76" spans="1:9" x14ac:dyDescent="0.25">
      <c r="A76" s="10" t="s">
        <v>70</v>
      </c>
      <c r="B76" t="s">
        <v>36</v>
      </c>
      <c r="I76" s="8"/>
    </row>
    <row r="77" spans="1:9" x14ac:dyDescent="0.25">
      <c r="A77" s="7" t="s">
        <v>71</v>
      </c>
      <c r="C77" s="36">
        <v>15.26104287152452</v>
      </c>
      <c r="D77" s="36">
        <v>14.521780384607412</v>
      </c>
      <c r="E77" s="36">
        <v>10.22252663138622</v>
      </c>
      <c r="F77" s="36">
        <v>5.4055993357702583</v>
      </c>
      <c r="G77" s="36">
        <v>2.1930392639990668</v>
      </c>
      <c r="H77" s="36">
        <v>0.64254561910198726</v>
      </c>
      <c r="I77" s="37">
        <v>0.1656063109374962</v>
      </c>
    </row>
    <row r="78" spans="1:9" x14ac:dyDescent="0.25">
      <c r="A78" s="7" t="s">
        <v>72</v>
      </c>
      <c r="C78" s="36">
        <v>8.259506504930636</v>
      </c>
      <c r="D78" s="36">
        <v>7.940179757072749</v>
      </c>
      <c r="E78" s="36">
        <v>6.1248024348405901</v>
      </c>
      <c r="F78" s="36">
        <v>3.7227089216282843</v>
      </c>
      <c r="G78" s="36">
        <v>1.7863994677989448</v>
      </c>
      <c r="H78" s="36">
        <v>0.73525529521732713</v>
      </c>
      <c r="I78" s="37">
        <v>0.42247578995266066</v>
      </c>
    </row>
    <row r="79" spans="1:9" x14ac:dyDescent="0.25">
      <c r="A79" s="7" t="s">
        <v>73</v>
      </c>
      <c r="C79" s="36">
        <v>2.6757418425498769</v>
      </c>
      <c r="D79" s="36">
        <v>3.3787542771887149</v>
      </c>
      <c r="E79" s="36">
        <v>3.2892727703655074</v>
      </c>
      <c r="F79" s="36">
        <v>3.100424478248359</v>
      </c>
      <c r="G79" s="36">
        <v>2.9183164491870168</v>
      </c>
      <c r="H79" s="36">
        <v>2.7107389788398861</v>
      </c>
      <c r="I79" s="37">
        <v>2.4736154651243183</v>
      </c>
    </row>
    <row r="80" spans="1:9" s="38" customFormat="1" x14ac:dyDescent="0.25">
      <c r="A80" s="9" t="s">
        <v>34</v>
      </c>
      <c r="C80" s="39">
        <f>SUM(C77:C79)</f>
        <v>26.196291219005033</v>
      </c>
      <c r="D80" s="39">
        <f t="shared" ref="D80:I80" si="5">SUM(D77:D79)</f>
        <v>25.840714418868878</v>
      </c>
      <c r="E80" s="39">
        <f t="shared" si="5"/>
        <v>19.636601836592316</v>
      </c>
      <c r="F80" s="39">
        <f t="shared" si="5"/>
        <v>12.228732735646901</v>
      </c>
      <c r="G80" s="39">
        <f t="shared" si="5"/>
        <v>6.8977551809850279</v>
      </c>
      <c r="H80" s="39">
        <f t="shared" si="5"/>
        <v>4.0885398931592007</v>
      </c>
      <c r="I80" s="45">
        <f t="shared" si="5"/>
        <v>3.061697566014475</v>
      </c>
    </row>
    <row r="81" spans="1:9" x14ac:dyDescent="0.25">
      <c r="A81" s="7"/>
      <c r="I81" s="8"/>
    </row>
    <row r="82" spans="1:9" x14ac:dyDescent="0.25">
      <c r="A82" s="10" t="s">
        <v>74</v>
      </c>
      <c r="B82" t="s">
        <v>75</v>
      </c>
      <c r="I82" s="8"/>
    </row>
    <row r="83" spans="1:9" x14ac:dyDescent="0.25">
      <c r="A83" s="7" t="s">
        <v>76</v>
      </c>
      <c r="C83" t="s">
        <v>77</v>
      </c>
      <c r="D83" s="14">
        <f>SUM(D84:D85)</f>
        <v>28.890401181485029</v>
      </c>
      <c r="E83" s="14">
        <f t="shared" ref="E83:I83" si="6">SUM(E84:E85)</f>
        <v>85.356688078398804</v>
      </c>
      <c r="F83" s="14">
        <f t="shared" si="6"/>
        <v>239.83288576551092</v>
      </c>
      <c r="G83" s="14">
        <f t="shared" si="6"/>
        <v>267.94955260325696</v>
      </c>
      <c r="H83" s="14">
        <f t="shared" si="6"/>
        <v>308.87847908787461</v>
      </c>
      <c r="I83" s="15">
        <f t="shared" si="6"/>
        <v>472.41652980733602</v>
      </c>
    </row>
    <row r="84" spans="1:9" x14ac:dyDescent="0.25">
      <c r="A84" s="7" t="s">
        <v>78</v>
      </c>
      <c r="C84" t="s">
        <v>77</v>
      </c>
      <c r="D84" s="14">
        <v>1.2986936444160391</v>
      </c>
      <c r="E84" s="14">
        <v>13.243695290842219</v>
      </c>
      <c r="F84" s="14">
        <v>42.999244635965717</v>
      </c>
      <c r="G84" s="14">
        <v>90.842651332856917</v>
      </c>
      <c r="H84" s="14">
        <v>138.1498482277446</v>
      </c>
      <c r="I84" s="15">
        <v>170.62555104170602</v>
      </c>
    </row>
    <row r="85" spans="1:9" x14ac:dyDescent="0.25">
      <c r="A85" s="7" t="s">
        <v>79</v>
      </c>
      <c r="C85" t="s">
        <v>77</v>
      </c>
      <c r="D85" s="14">
        <v>27.591707537068988</v>
      </c>
      <c r="E85" s="14">
        <v>72.112992787556578</v>
      </c>
      <c r="F85" s="14">
        <v>196.83364112954521</v>
      </c>
      <c r="G85" s="14">
        <v>177.10690127040004</v>
      </c>
      <c r="H85" s="14">
        <v>170.72863086013001</v>
      </c>
      <c r="I85" s="15">
        <v>301.79097876562997</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14.275758686368357</v>
      </c>
      <c r="E88" s="26">
        <v>17.877295121750329</v>
      </c>
      <c r="F88" s="26">
        <v>19.150265548120448</v>
      </c>
      <c r="G88" s="26">
        <v>27.973230019461472</v>
      </c>
      <c r="H88" s="26">
        <v>81.787905445784247</v>
      </c>
      <c r="I88" s="27">
        <v>246.61514393183467</v>
      </c>
    </row>
    <row r="89" spans="1:9" x14ac:dyDescent="0.25">
      <c r="A89" s="7" t="s">
        <v>82</v>
      </c>
      <c r="C89" t="s">
        <v>77</v>
      </c>
      <c r="D89" s="26">
        <v>5.1173568501702307E-2</v>
      </c>
      <c r="E89" s="26">
        <v>7.061165098488173E-2</v>
      </c>
      <c r="F89" s="26">
        <v>3.8732432200431113E-2</v>
      </c>
      <c r="G89" s="26">
        <v>5.4390791984503507E-2</v>
      </c>
      <c r="H89" s="26">
        <v>6.2377912750169136E-2</v>
      </c>
      <c r="I89" s="27">
        <v>6.1880016538224614E-2</v>
      </c>
    </row>
    <row r="90" spans="1:9" x14ac:dyDescent="0.25">
      <c r="A90" s="7" t="s">
        <v>83</v>
      </c>
      <c r="C90" t="s">
        <v>77</v>
      </c>
      <c r="D90" s="14">
        <v>2.7886293174767811E-2</v>
      </c>
      <c r="E90" s="14">
        <v>0.10692332464774984</v>
      </c>
      <c r="F90" s="14">
        <v>5.7642393581920873E-2</v>
      </c>
      <c r="G90" s="14">
        <v>8.7354663411129171E-2</v>
      </c>
      <c r="H90" s="14">
        <v>0.11947677979487319</v>
      </c>
      <c r="I90" s="15">
        <v>0.28756171458459712</v>
      </c>
    </row>
    <row r="91" spans="1:9" x14ac:dyDescent="0.25">
      <c r="A91" s="7" t="s">
        <v>84</v>
      </c>
      <c r="C91" t="s">
        <v>77</v>
      </c>
      <c r="D91" s="14">
        <v>0</v>
      </c>
      <c r="E91" s="14">
        <v>0</v>
      </c>
      <c r="F91" s="14">
        <v>9.8101894170853701</v>
      </c>
      <c r="G91" s="14">
        <v>9.102495646674674</v>
      </c>
      <c r="H91" s="14">
        <v>8.4004016479250616</v>
      </c>
      <c r="I91" s="15">
        <v>7.7032583023661845</v>
      </c>
    </row>
    <row r="92" spans="1:9" x14ac:dyDescent="0.25">
      <c r="A92" s="7" t="s">
        <v>85</v>
      </c>
      <c r="C92" t="s">
        <v>77</v>
      </c>
      <c r="D92" s="14">
        <v>1.4827193507561409</v>
      </c>
      <c r="E92" s="14">
        <v>26.566345866333055</v>
      </c>
      <c r="F92" s="14">
        <v>100.60035629390536</v>
      </c>
      <c r="G92" s="14">
        <v>86.685087301536853</v>
      </c>
      <c r="H92" s="14">
        <v>73.83656304057024</v>
      </c>
      <c r="I92" s="15">
        <v>62.059146448327461</v>
      </c>
    </row>
    <row r="93" spans="1:9" x14ac:dyDescent="0.25">
      <c r="A93" s="7" t="s">
        <v>86</v>
      </c>
      <c r="C93" t="s">
        <v>77</v>
      </c>
      <c r="D93" s="26">
        <v>13.006633496175363</v>
      </c>
      <c r="E93" s="26">
        <v>40.678197134210734</v>
      </c>
      <c r="F93" s="26">
        <v>110.0921004752046</v>
      </c>
      <c r="G93" s="26">
        <v>143.98955565528601</v>
      </c>
      <c r="H93" s="26">
        <v>144.58024875623687</v>
      </c>
      <c r="I93" s="27">
        <v>155.66238248210104</v>
      </c>
    </row>
    <row r="94" spans="1:9" x14ac:dyDescent="0.25">
      <c r="A94" s="7" t="s">
        <v>87</v>
      </c>
      <c r="C94" t="s">
        <v>77</v>
      </c>
      <c r="D94" s="26">
        <v>7.9967907232169548E-4</v>
      </c>
      <c r="E94" s="26">
        <v>2.5408554279239648E-3</v>
      </c>
      <c r="F94" s="26">
        <v>9.4384105669791211E-3</v>
      </c>
      <c r="G94" s="26">
        <v>9.8026552432377533E-3</v>
      </c>
      <c r="H94" s="26">
        <v>1.0888308252589983E-2</v>
      </c>
      <c r="I94" s="27">
        <v>1.5913491200865E-2</v>
      </c>
    </row>
    <row r="95" spans="1:9" x14ac:dyDescent="0.25">
      <c r="A95" s="9" t="s">
        <v>34</v>
      </c>
      <c r="C95" t="s">
        <v>77</v>
      </c>
      <c r="D95" s="28">
        <f>SUM(D88:D94)</f>
        <v>28.844971074048658</v>
      </c>
      <c r="E95" s="28">
        <f t="shared" ref="E95:I95" si="7">SUM(E88:E94)</f>
        <v>85.301913953354671</v>
      </c>
      <c r="F95" s="28">
        <f t="shared" si="7"/>
        <v>239.75872497066513</v>
      </c>
      <c r="G95" s="28">
        <f t="shared" si="7"/>
        <v>267.90191673359789</v>
      </c>
      <c r="H95" s="28">
        <f t="shared" si="7"/>
        <v>308.79786189131408</v>
      </c>
      <c r="I95" s="31">
        <f t="shared" si="7"/>
        <v>472.40528638695309</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8">
        <v>296.29810929626376</v>
      </c>
      <c r="E98" s="28">
        <v>1431.3394884645809</v>
      </c>
      <c r="F98" s="28">
        <v>2103.4771204670201</v>
      </c>
      <c r="G98" s="28">
        <v>2931.9119600437089</v>
      </c>
      <c r="H98" s="28">
        <v>4316.4583164976248</v>
      </c>
      <c r="I98" s="31">
        <v>4952.0076737555819</v>
      </c>
    </row>
    <row r="99" spans="1:9" x14ac:dyDescent="0.25">
      <c r="A99" s="7" t="s">
        <v>91</v>
      </c>
      <c r="C99" s="26">
        <v>0</v>
      </c>
      <c r="D99" s="28">
        <v>2.25895668034016E-3</v>
      </c>
      <c r="E99" s="28">
        <v>2.8618677696626182E-2</v>
      </c>
      <c r="F99" s="28">
        <v>3.0526115333692677E-2</v>
      </c>
      <c r="G99" s="28">
        <v>3.5080903411734282E-2</v>
      </c>
      <c r="H99" s="28">
        <v>5.6191969519340371E-2</v>
      </c>
      <c r="I99" s="31">
        <v>0.14539435119295727</v>
      </c>
    </row>
    <row r="100" spans="1:9" x14ac:dyDescent="0.25">
      <c r="A100" s="7" t="s">
        <v>92</v>
      </c>
      <c r="C100" s="26">
        <v>0</v>
      </c>
      <c r="D100" s="28">
        <v>207.7821458084465</v>
      </c>
      <c r="E100" s="28">
        <v>650.88045482035125</v>
      </c>
      <c r="F100" s="28">
        <v>1759.4998706908023</v>
      </c>
      <c r="G100" s="28">
        <v>2304.5365643393739</v>
      </c>
      <c r="H100" s="28">
        <v>2311.1881279021859</v>
      </c>
      <c r="I100" s="31">
        <v>2493.193477878282</v>
      </c>
    </row>
    <row r="101" spans="1:9" x14ac:dyDescent="0.25">
      <c r="A101" s="7" t="s">
        <v>93</v>
      </c>
      <c r="C101" s="26">
        <v>1245.8762766674952</v>
      </c>
      <c r="D101" s="28">
        <v>883.44553431083307</v>
      </c>
      <c r="E101" s="28">
        <v>208.40652421797947</v>
      </c>
      <c r="F101" s="28">
        <v>34.804603546693265</v>
      </c>
      <c r="G101" s="28">
        <v>123.25786700981425</v>
      </c>
      <c r="H101" s="28">
        <v>125.86578144153765</v>
      </c>
      <c r="I101" s="31">
        <v>5.3075598194378255</v>
      </c>
    </row>
    <row r="102" spans="1:9" x14ac:dyDescent="0.25">
      <c r="A102" s="9" t="s">
        <v>34</v>
      </c>
      <c r="C102" s="28">
        <v>1245.8762766674952</v>
      </c>
      <c r="D102" s="28">
        <v>1387.5280483722236</v>
      </c>
      <c r="E102" s="28">
        <v>2290.6550861806081</v>
      </c>
      <c r="F102" s="28">
        <v>3897.812120819849</v>
      </c>
      <c r="G102" s="28">
        <v>5359.7414722963085</v>
      </c>
      <c r="H102" s="28">
        <v>6753.5684178108668</v>
      </c>
      <c r="I102" s="31">
        <v>7450.6541058044959</v>
      </c>
    </row>
    <row r="103" spans="1:9" x14ac:dyDescent="0.25">
      <c r="A103" s="9"/>
      <c r="C103" s="26"/>
      <c r="D103" s="28"/>
      <c r="E103" s="28"/>
      <c r="F103" s="28"/>
      <c r="G103" s="28"/>
      <c r="H103" s="28"/>
      <c r="I103" s="31"/>
    </row>
    <row r="104" spans="1:9" x14ac:dyDescent="0.25">
      <c r="A104" s="10" t="s">
        <v>94</v>
      </c>
      <c r="B104" t="s">
        <v>89</v>
      </c>
      <c r="C104" s="26"/>
      <c r="D104" s="28"/>
      <c r="E104" s="28"/>
      <c r="F104" s="28"/>
      <c r="G104" s="28"/>
      <c r="H104" s="28"/>
      <c r="I104" s="31"/>
    </row>
    <row r="105" spans="1:9" x14ac:dyDescent="0.25">
      <c r="A105" s="7" t="s">
        <v>95</v>
      </c>
      <c r="C105" s="26">
        <v>0</v>
      </c>
      <c r="D105" s="26">
        <v>28.179298201597547</v>
      </c>
      <c r="E105" s="26">
        <v>287.36418361356158</v>
      </c>
      <c r="F105" s="26">
        <v>933.0056724695537</v>
      </c>
      <c r="G105" s="26">
        <v>1971.1208816174537</v>
      </c>
      <c r="H105" s="26">
        <v>2997.6013099421439</v>
      </c>
      <c r="I105" s="27">
        <v>3702.2651987937566</v>
      </c>
    </row>
    <row r="106" spans="1:9" x14ac:dyDescent="0.25">
      <c r="A106" s="7" t="s">
        <v>96</v>
      </c>
      <c r="C106" s="26">
        <v>0</v>
      </c>
      <c r="D106" s="26">
        <v>0</v>
      </c>
      <c r="E106" s="26">
        <v>89.93598639745376</v>
      </c>
      <c r="F106" s="26">
        <v>2.2823566699334585</v>
      </c>
      <c r="G106" s="26">
        <v>0.15646149034768722</v>
      </c>
      <c r="H106" s="26">
        <v>0.14526738443178341</v>
      </c>
      <c r="I106" s="27">
        <v>11.474700389577789</v>
      </c>
    </row>
    <row r="107" spans="1:9" x14ac:dyDescent="0.25">
      <c r="A107" s="7" t="s">
        <v>97</v>
      </c>
      <c r="C107" s="26">
        <v>0</v>
      </c>
      <c r="D107" s="26">
        <v>7.2638540737131885E-2</v>
      </c>
      <c r="E107" s="26">
        <v>12.272623090764512</v>
      </c>
      <c r="F107" s="26">
        <v>15.599390182272222</v>
      </c>
      <c r="G107" s="26">
        <v>3.0173209922762694</v>
      </c>
      <c r="H107" s="26">
        <v>0.14273286245543418</v>
      </c>
      <c r="I107" s="27">
        <v>37.52350849030406</v>
      </c>
    </row>
    <row r="108" spans="1:9" x14ac:dyDescent="0.25">
      <c r="A108" s="7" t="s">
        <v>98</v>
      </c>
      <c r="C108" s="26">
        <v>0</v>
      </c>
      <c r="D108" s="26">
        <v>78.230394399872424</v>
      </c>
      <c r="E108" s="26">
        <v>463.21367526287912</v>
      </c>
      <c r="F108" s="26">
        <v>926.07840284672329</v>
      </c>
      <c r="G108" s="26">
        <v>791.95486720784641</v>
      </c>
      <c r="H108" s="26">
        <v>694.81499751171066</v>
      </c>
      <c r="I108" s="27">
        <v>606.3535963337697</v>
      </c>
    </row>
    <row r="109" spans="1:9" x14ac:dyDescent="0.25">
      <c r="A109" s="7" t="s">
        <v>99</v>
      </c>
      <c r="C109" s="26">
        <v>0</v>
      </c>
      <c r="D109" s="26">
        <v>18.255784699418712</v>
      </c>
      <c r="E109" s="26">
        <v>18.268362194491527</v>
      </c>
      <c r="F109" s="26">
        <v>8.515820503150195</v>
      </c>
      <c r="G109" s="26">
        <v>0</v>
      </c>
      <c r="H109" s="26">
        <v>0</v>
      </c>
      <c r="I109" s="27">
        <v>0</v>
      </c>
    </row>
    <row r="110" spans="1:9" x14ac:dyDescent="0.25">
      <c r="A110" s="7" t="s">
        <v>100</v>
      </c>
      <c r="C110" s="26">
        <v>340.34182855293017</v>
      </c>
      <c r="D110" s="26">
        <v>337.06341798924052</v>
      </c>
      <c r="E110" s="26">
        <v>261.86141273970412</v>
      </c>
      <c r="F110" s="26">
        <v>175.50136377167431</v>
      </c>
      <c r="G110" s="26">
        <v>111.06942494058491</v>
      </c>
      <c r="H110" s="26">
        <v>64.465350943670074</v>
      </c>
      <c r="I110" s="27">
        <v>23.864103464323435</v>
      </c>
    </row>
    <row r="111" spans="1:9" x14ac:dyDescent="0.25">
      <c r="A111" s="7" t="s">
        <v>30</v>
      </c>
      <c r="C111" s="26">
        <v>0.52198704833489118</v>
      </c>
      <c r="D111" s="26">
        <v>16.9442265438208</v>
      </c>
      <c r="E111" s="26">
        <v>249.95259350148621</v>
      </c>
      <c r="F111" s="26">
        <v>722.22467644155836</v>
      </c>
      <c r="G111" s="26">
        <v>1165.5997372672625</v>
      </c>
      <c r="H111" s="26">
        <v>1388.7311231516946</v>
      </c>
      <c r="I111" s="27">
        <v>1361.5842109755633</v>
      </c>
    </row>
    <row r="112" spans="1:9" x14ac:dyDescent="0.25">
      <c r="A112" s="7" t="s">
        <v>101</v>
      </c>
      <c r="C112" s="26">
        <v>0</v>
      </c>
      <c r="D112" s="26">
        <v>0</v>
      </c>
      <c r="E112" s="26">
        <v>21.81270977122362</v>
      </c>
      <c r="F112" s="26">
        <v>265.82232758514039</v>
      </c>
      <c r="G112" s="26">
        <v>487.85216766469335</v>
      </c>
      <c r="H112" s="26">
        <v>668.09086418820527</v>
      </c>
      <c r="I112" s="27">
        <v>778.93634589716817</v>
      </c>
    </row>
    <row r="113" spans="1:9" x14ac:dyDescent="0.25">
      <c r="A113" s="7" t="s">
        <v>102</v>
      </c>
      <c r="C113" s="26">
        <v>906.39416192430292</v>
      </c>
      <c r="D113" s="26">
        <v>909.17708185092215</v>
      </c>
      <c r="E113" s="26">
        <v>883.62520256617415</v>
      </c>
      <c r="F113" s="26">
        <v>847.1917518022866</v>
      </c>
      <c r="G113" s="26">
        <v>824.19417076146794</v>
      </c>
      <c r="H113" s="26">
        <v>935.02020855919091</v>
      </c>
      <c r="I113" s="27">
        <v>922.8001685134609</v>
      </c>
    </row>
    <row r="114" spans="1:9" x14ac:dyDescent="0.25">
      <c r="A114" s="9" t="s">
        <v>34</v>
      </c>
      <c r="C114" s="28">
        <f>SUM(C105:C113)</f>
        <v>1247.2579775255681</v>
      </c>
      <c r="D114" s="28">
        <f t="shared" ref="D114:I114" si="8">SUM(D105:D113)</f>
        <v>1387.9228422256092</v>
      </c>
      <c r="E114" s="28">
        <f t="shared" si="8"/>
        <v>2288.3067491377387</v>
      </c>
      <c r="F114" s="28">
        <f t="shared" si="8"/>
        <v>3896.2217622722928</v>
      </c>
      <c r="G114" s="28">
        <f t="shared" si="8"/>
        <v>5354.9650319419334</v>
      </c>
      <c r="H114" s="28">
        <f t="shared" si="8"/>
        <v>6749.0118545435025</v>
      </c>
      <c r="I114" s="31">
        <f t="shared" si="8"/>
        <v>7444.8018328579237</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t="s">
        <v>77</v>
      </c>
      <c r="E118" t="s">
        <v>77</v>
      </c>
      <c r="F118" t="s">
        <v>77</v>
      </c>
      <c r="G118" t="s">
        <v>77</v>
      </c>
      <c r="H118" t="s">
        <v>77</v>
      </c>
      <c r="I118" s="8" t="s">
        <v>77</v>
      </c>
    </row>
    <row r="119" spans="1:9" x14ac:dyDescent="0.25">
      <c r="A119" s="7" t="s">
        <v>108</v>
      </c>
      <c r="B119" t="s">
        <v>49</v>
      </c>
      <c r="C119" t="s">
        <v>77</v>
      </c>
      <c r="D119" t="s">
        <v>77</v>
      </c>
      <c r="E119" t="s">
        <v>77</v>
      </c>
      <c r="F119" t="s">
        <v>77</v>
      </c>
      <c r="G119" t="s">
        <v>77</v>
      </c>
      <c r="H119" t="s">
        <v>77</v>
      </c>
      <c r="I119" s="8" t="s">
        <v>77</v>
      </c>
    </row>
    <row r="120" spans="1:9" x14ac:dyDescent="0.25">
      <c r="A120" s="7"/>
      <c r="I120" s="8"/>
    </row>
    <row r="121" spans="1:9" x14ac:dyDescent="0.25">
      <c r="A121" s="10" t="s">
        <v>109</v>
      </c>
      <c r="I121" s="8"/>
    </row>
    <row r="122" spans="1:9" x14ac:dyDescent="0.25">
      <c r="A122" s="7" t="s">
        <v>110</v>
      </c>
      <c r="B122" t="s">
        <v>107</v>
      </c>
      <c r="C122" t="s">
        <v>77</v>
      </c>
      <c r="D122" s="24">
        <v>41.868378361190011</v>
      </c>
      <c r="E122" s="24">
        <v>544.72261175630001</v>
      </c>
      <c r="F122" s="24">
        <v>538.83860703060009</v>
      </c>
      <c r="G122" s="24">
        <v>540.59830646509999</v>
      </c>
      <c r="H122" s="24">
        <v>573.21363795599996</v>
      </c>
      <c r="I122" s="25">
        <v>585.49923159790001</v>
      </c>
    </row>
    <row r="123" spans="1:9" x14ac:dyDescent="0.25">
      <c r="A123" s="7" t="s">
        <v>111</v>
      </c>
      <c r="B123" t="s">
        <v>107</v>
      </c>
      <c r="C123" t="s">
        <v>77</v>
      </c>
      <c r="D123" s="24">
        <v>18.581888122980999</v>
      </c>
      <c r="E123" s="24">
        <v>243.22932369990002</v>
      </c>
      <c r="F123" s="24">
        <v>240.55302776705</v>
      </c>
      <c r="G123" s="24">
        <v>241.35279997082</v>
      </c>
      <c r="H123" s="24">
        <v>255.96044826049999</v>
      </c>
      <c r="I123" s="25">
        <v>261.39493457090003</v>
      </c>
    </row>
    <row r="124" spans="1:9" x14ac:dyDescent="0.25">
      <c r="A124" s="7" t="s">
        <v>112</v>
      </c>
      <c r="C124" t="s">
        <v>77</v>
      </c>
      <c r="D124" s="17">
        <v>3773.9452290639997</v>
      </c>
      <c r="E124" s="17">
        <v>47714.294884430004</v>
      </c>
      <c r="F124" s="17">
        <v>47195.763075070005</v>
      </c>
      <c r="G124" s="17">
        <v>47347.959653750004</v>
      </c>
      <c r="H124" s="17">
        <v>50203.437162529983</v>
      </c>
      <c r="I124" s="18">
        <v>51277.980782739985</v>
      </c>
    </row>
    <row r="125" spans="1:9" x14ac:dyDescent="0.25">
      <c r="A125" s="7" t="s">
        <v>113</v>
      </c>
      <c r="C125" t="s">
        <v>77</v>
      </c>
      <c r="D125" s="17">
        <v>1667.4586975000002</v>
      </c>
      <c r="E125" s="17">
        <v>21234.936319397006</v>
      </c>
      <c r="F125" s="17">
        <v>20995.789279189998</v>
      </c>
      <c r="G125" s="17">
        <v>21063.987420747002</v>
      </c>
      <c r="H125" s="17">
        <v>22336.829944879988</v>
      </c>
      <c r="I125" s="18">
        <v>22808.960762359995</v>
      </c>
    </row>
    <row r="126" spans="1:9" x14ac:dyDescent="0.25">
      <c r="A126" s="7"/>
      <c r="I126" s="8"/>
    </row>
    <row r="127" spans="1:9" x14ac:dyDescent="0.25">
      <c r="A127" s="10" t="s">
        <v>114</v>
      </c>
      <c r="B127" t="s">
        <v>115</v>
      </c>
      <c r="I127" s="8"/>
    </row>
    <row r="128" spans="1:9" x14ac:dyDescent="0.25">
      <c r="A128" s="7" t="s">
        <v>116</v>
      </c>
      <c r="C128" t="s">
        <v>77</v>
      </c>
      <c r="D128" s="24">
        <v>5.5085553338617661</v>
      </c>
      <c r="E128" s="24">
        <v>5.0292670111737285</v>
      </c>
      <c r="F128" s="24">
        <v>4.908955056117466</v>
      </c>
      <c r="G128" s="24">
        <v>4.9078167879346672</v>
      </c>
      <c r="H128" s="24">
        <v>4.8681163502608795</v>
      </c>
      <c r="I128" s="25">
        <v>4.78923274884405</v>
      </c>
    </row>
    <row r="129" spans="1:9" x14ac:dyDescent="0.25">
      <c r="A129" s="7" t="s">
        <v>117</v>
      </c>
      <c r="C129" t="s">
        <v>77</v>
      </c>
      <c r="D129" s="24">
        <v>10.711335395291156</v>
      </c>
      <c r="E129" s="24">
        <v>5.8559463500617248</v>
      </c>
      <c r="F129" s="24">
        <v>4.5087606296446996</v>
      </c>
      <c r="G129" s="24">
        <v>3.9570272267549025</v>
      </c>
      <c r="H129" s="24">
        <v>3.3940600671539483</v>
      </c>
      <c r="I129" s="25">
        <v>2.8926783821232949</v>
      </c>
    </row>
    <row r="130" spans="1:9" x14ac:dyDescent="0.25">
      <c r="A130" s="7" t="s">
        <v>118</v>
      </c>
      <c r="C130" t="s">
        <v>77</v>
      </c>
      <c r="D130" s="24">
        <v>7.5587492763038853</v>
      </c>
      <c r="E130" s="24">
        <v>1.0226887275429801</v>
      </c>
      <c r="F130" s="24">
        <v>0.91445830592696919</v>
      </c>
      <c r="G130" s="24">
        <v>0.84570144181850848</v>
      </c>
      <c r="H130" s="24">
        <v>0.78687465043165106</v>
      </c>
      <c r="I130" s="25">
        <v>0.71926540813809181</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65.510439263488379</v>
      </c>
      <c r="F134" s="24">
        <v>75.915201816277673</v>
      </c>
      <c r="G134" s="24">
        <v>95.938949845415493</v>
      </c>
      <c r="H134" s="24">
        <v>120.49025708425116</v>
      </c>
      <c r="I134" s="25">
        <v>150.83839155571255</v>
      </c>
    </row>
    <row r="135" spans="1:9" x14ac:dyDescent="0.25">
      <c r="A135" s="7" t="s">
        <v>124</v>
      </c>
      <c r="B135" t="s">
        <v>125</v>
      </c>
      <c r="C135" s="14">
        <f>C32/C133*1000</f>
        <v>197.34761684944027</v>
      </c>
      <c r="D135" s="14">
        <f t="shared" ref="D135:I135" si="9">D32/D133*1000</f>
        <v>196.04164383194083</v>
      </c>
      <c r="E135" s="14">
        <f t="shared" si="9"/>
        <v>170.98381478380625</v>
      </c>
      <c r="F135" s="14">
        <f t="shared" si="9"/>
        <v>143.6828855515393</v>
      </c>
      <c r="G135" s="14">
        <f t="shared" si="9"/>
        <v>120.77426838977952</v>
      </c>
      <c r="H135" s="14">
        <f t="shared" si="9"/>
        <v>106.19320354849887</v>
      </c>
      <c r="I135" s="15">
        <f t="shared" si="9"/>
        <v>96.456406286674635</v>
      </c>
    </row>
    <row r="136" spans="1:9" x14ac:dyDescent="0.25">
      <c r="A136" s="7" t="s">
        <v>126</v>
      </c>
      <c r="B136" t="s">
        <v>127</v>
      </c>
      <c r="C136" s="24">
        <f>C13/C133</f>
        <v>14.972286833383549</v>
      </c>
      <c r="D136" s="24">
        <f t="shared" ref="D136:I136" si="10">D13/D133</f>
        <v>14.346718439221343</v>
      </c>
      <c r="E136" s="24">
        <f t="shared" si="10"/>
        <v>7.365186666357598</v>
      </c>
      <c r="F136" s="24">
        <f t="shared" si="10"/>
        <v>4.6483552044685101</v>
      </c>
      <c r="G136" s="24">
        <f t="shared" si="10"/>
        <v>2.9095512197442113</v>
      </c>
      <c r="H136" s="24">
        <f t="shared" si="10"/>
        <v>1.6670594097981442</v>
      </c>
      <c r="I136" s="25">
        <f t="shared" si="10"/>
        <v>-0.36709940986063971</v>
      </c>
    </row>
    <row r="137" spans="1:9" x14ac:dyDescent="0.25">
      <c r="A137" s="7" t="s">
        <v>128</v>
      </c>
      <c r="B137" t="s">
        <v>129</v>
      </c>
      <c r="C137" s="22">
        <f>C13/C117/1000</f>
        <v>0.2130918524871355</v>
      </c>
      <c r="D137" s="22">
        <f t="shared" ref="D137:I137" si="11">D13/D117/1000</f>
        <v>0.2019447981236388</v>
      </c>
      <c r="E137" s="22">
        <f t="shared" si="11"/>
        <v>9.6855048673410979E-2</v>
      </c>
      <c r="F137" s="22">
        <f t="shared" si="11"/>
        <v>5.7159796331171089E-2</v>
      </c>
      <c r="G137" s="22">
        <f t="shared" si="11"/>
        <v>3.2935831234256925E-2</v>
      </c>
      <c r="H137" s="22">
        <f t="shared" si="11"/>
        <v>1.7283541861718727E-2</v>
      </c>
      <c r="I137" s="23">
        <f t="shared" si="11"/>
        <v>-3.4837636582307624E-3</v>
      </c>
    </row>
    <row r="138" spans="1:9" x14ac:dyDescent="0.25">
      <c r="A138" s="11" t="s">
        <v>130</v>
      </c>
      <c r="B138" s="12" t="s">
        <v>131</v>
      </c>
      <c r="C138" s="74">
        <f>C10*2205/C48</f>
        <v>879.8876038958814</v>
      </c>
      <c r="D138" s="74">
        <f t="shared" ref="D138:I138" si="12">D10*2205/D48</f>
        <v>742.45435510342111</v>
      </c>
      <c r="E138" s="74">
        <f t="shared" si="12"/>
        <v>0.84111795616783847</v>
      </c>
      <c r="F138" s="74">
        <f t="shared" si="12"/>
        <v>6.3169734463004848E-2</v>
      </c>
      <c r="G138" s="74">
        <f t="shared" si="12"/>
        <v>0.11786052787569153</v>
      </c>
      <c r="H138" s="74">
        <f t="shared" si="12"/>
        <v>9.4671573527420338E-2</v>
      </c>
      <c r="I138" s="75">
        <f t="shared" si="12"/>
        <v>0</v>
      </c>
    </row>
  </sheetData>
  <mergeCells count="1">
    <mergeCell ref="C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677E-F5B6-4A59-9943-7633DB8A9C7D}">
  <dimension ref="A1:K138"/>
  <sheetViews>
    <sheetView workbookViewId="0">
      <pane ySplit="4" topLeftCell="A23" activePane="bottomLeft" state="frozen"/>
      <selection pane="bottomLeft" activeCell="B33" sqref="B33"/>
    </sheetView>
  </sheetViews>
  <sheetFormatPr defaultRowHeight="15" x14ac:dyDescent="0.25"/>
  <cols>
    <col min="1" max="1" width="44" bestFit="1" customWidth="1"/>
    <col min="2" max="2" width="14.7109375" customWidth="1"/>
    <col min="3" max="5" width="10.42578125" bestFit="1" customWidth="1"/>
    <col min="6" max="7" width="10" bestFit="1" customWidth="1"/>
    <col min="8" max="9" width="10.140625" bestFit="1" customWidth="1"/>
    <col min="10" max="10" width="8.5703125" bestFit="1" customWidth="1"/>
    <col min="11" max="15" width="9.42578125" bestFit="1" customWidth="1"/>
  </cols>
  <sheetData>
    <row r="1" spans="1:9" ht="18.75" x14ac:dyDescent="0.3">
      <c r="A1" s="79" t="s">
        <v>136</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f>[1]Emissions_alloc_20231016!$J$10</f>
        <v>282.46800000000002</v>
      </c>
      <c r="D6" s="13">
        <v>270.238</v>
      </c>
      <c r="E6" s="13">
        <v>236.34899999999999</v>
      </c>
      <c r="F6" s="13">
        <v>178.488</v>
      </c>
      <c r="G6" s="13">
        <v>108.21299999999999</v>
      </c>
      <c r="H6" s="13">
        <v>55.033000000000001</v>
      </c>
      <c r="I6" s="16">
        <v>32.115000000000002</v>
      </c>
    </row>
    <row r="7" spans="1:9" x14ac:dyDescent="0.25">
      <c r="A7" s="7" t="s">
        <v>28</v>
      </c>
      <c r="C7" s="13">
        <f>[1]Emissions_alloc_20231016!$J$9</f>
        <v>368.483</v>
      </c>
      <c r="D7" s="13">
        <v>353.83199999999999</v>
      </c>
      <c r="E7" s="13">
        <v>300.21600000000001</v>
      </c>
      <c r="F7" s="13">
        <v>223.86699999999999</v>
      </c>
      <c r="G7" s="13">
        <v>134.84</v>
      </c>
      <c r="H7" s="13">
        <v>66.131</v>
      </c>
      <c r="I7" s="16">
        <v>36.581000000000003</v>
      </c>
    </row>
    <row r="8" spans="1:9" x14ac:dyDescent="0.25">
      <c r="A8" s="7" t="s">
        <v>29</v>
      </c>
      <c r="C8" s="13">
        <f>[1]Emissions_alloc_20231016!$J$8</f>
        <v>889.29</v>
      </c>
      <c r="D8" s="13">
        <v>920.02300000000002</v>
      </c>
      <c r="E8" s="13">
        <v>787.33699999999999</v>
      </c>
      <c r="F8" s="13">
        <v>561.19399999999996</v>
      </c>
      <c r="G8" s="13">
        <v>515.11300000000006</v>
      </c>
      <c r="H8" s="13">
        <v>400.16199999999998</v>
      </c>
      <c r="I8" s="16">
        <v>99.863</v>
      </c>
    </row>
    <row r="9" spans="1:9" x14ac:dyDescent="0.25">
      <c r="A9" s="7" t="s">
        <v>30</v>
      </c>
      <c r="C9" s="13">
        <f>[1]Emissions_alloc_20231016!$J$7</f>
        <v>1828.231</v>
      </c>
      <c r="D9" s="13">
        <v>1859.8009999999999</v>
      </c>
      <c r="E9" s="13">
        <v>1466.518</v>
      </c>
      <c r="F9" s="13">
        <v>893.79399999999998</v>
      </c>
      <c r="G9" s="13">
        <v>506.62700000000001</v>
      </c>
      <c r="H9" s="13">
        <v>280.58300000000003</v>
      </c>
      <c r="I9" s="16">
        <v>138.54</v>
      </c>
    </row>
    <row r="10" spans="1:9" x14ac:dyDescent="0.25">
      <c r="A10" s="7" t="s">
        <v>31</v>
      </c>
      <c r="C10" s="13">
        <f>[1]Emissions_alloc_20231016!$J$6</f>
        <v>1600.83</v>
      </c>
      <c r="D10" s="13">
        <v>1427.5239999999999</v>
      </c>
      <c r="E10" s="13">
        <v>474.19200000000001</v>
      </c>
      <c r="F10" s="13">
        <v>227.05199999999999</v>
      </c>
      <c r="G10" s="13">
        <v>240.233</v>
      </c>
      <c r="H10" s="13">
        <v>100.646</v>
      </c>
      <c r="I10" s="16">
        <v>-6.681</v>
      </c>
    </row>
    <row r="11" spans="1:9" x14ac:dyDescent="0.25">
      <c r="A11" s="7" t="s">
        <v>32</v>
      </c>
      <c r="C11" s="13">
        <f>[1]Emissions_alloc_20231016!$J$5</f>
        <v>0</v>
      </c>
      <c r="D11" s="13">
        <v>0</v>
      </c>
      <c r="E11" s="13">
        <v>-39.706000000000003</v>
      </c>
      <c r="F11" s="13">
        <v>-41.177999999999997</v>
      </c>
      <c r="G11" s="13">
        <v>-63.371000000000002</v>
      </c>
      <c r="H11" s="13">
        <v>-89.210999999999999</v>
      </c>
      <c r="I11" s="16">
        <v>-114.98699999999999</v>
      </c>
    </row>
    <row r="12" spans="1:9" x14ac:dyDescent="0.25">
      <c r="A12" s="7" t="s">
        <v>33</v>
      </c>
      <c r="C12" s="13">
        <f>[1]Emissions_alloc_20231016!$J$4</f>
        <v>0</v>
      </c>
      <c r="D12" s="13">
        <v>-4.282</v>
      </c>
      <c r="E12" s="13">
        <v>-4.282</v>
      </c>
      <c r="F12" s="13">
        <v>-13.443</v>
      </c>
      <c r="G12" s="13">
        <v>-7.6310000000000002</v>
      </c>
      <c r="H12" s="13">
        <v>-46.680999999999997</v>
      </c>
      <c r="I12" s="16">
        <v>-185.43299999999999</v>
      </c>
    </row>
    <row r="13" spans="1:9" x14ac:dyDescent="0.25">
      <c r="A13" s="9" t="s">
        <v>34</v>
      </c>
      <c r="C13" s="20">
        <f>SUM(C6:C12)</f>
        <v>4969.3019999999997</v>
      </c>
      <c r="D13" s="20">
        <v>4827.1359999999995</v>
      </c>
      <c r="E13" s="20">
        <v>3220.6239999999998</v>
      </c>
      <c r="F13" s="20">
        <v>2029.7740000000001</v>
      </c>
      <c r="G13" s="20">
        <v>1434.0239999999999</v>
      </c>
      <c r="H13" s="20">
        <v>766.66300000000001</v>
      </c>
      <c r="I13" s="21">
        <v>-1.999999999981128E-3</v>
      </c>
    </row>
    <row r="14" spans="1:9" x14ac:dyDescent="0.25">
      <c r="A14" s="7"/>
      <c r="I14" s="8"/>
    </row>
    <row r="15" spans="1:9" x14ac:dyDescent="0.25">
      <c r="A15" s="10" t="s">
        <v>35</v>
      </c>
      <c r="B15" t="s">
        <v>36</v>
      </c>
      <c r="I15" s="8"/>
    </row>
    <row r="16" spans="1:9" x14ac:dyDescent="0.25">
      <c r="A16" s="7" t="s">
        <v>37</v>
      </c>
      <c r="C16" s="36">
        <v>47.233948420411487</v>
      </c>
      <c r="D16" s="36">
        <v>50.6435140317597</v>
      </c>
      <c r="E16" s="36">
        <v>42.557951405075976</v>
      </c>
      <c r="F16" s="36">
        <v>31.318965084047214</v>
      </c>
      <c r="G16" s="36">
        <v>22.38132513025143</v>
      </c>
      <c r="H16" s="36">
        <v>15.246742559109732</v>
      </c>
      <c r="I16" s="37">
        <v>8.4241808943733787</v>
      </c>
    </row>
    <row r="17" spans="1:9" x14ac:dyDescent="0.25">
      <c r="A17" s="7" t="s">
        <v>38</v>
      </c>
      <c r="C17" s="36">
        <v>33.816207195096645</v>
      </c>
      <c r="D17" s="36">
        <v>33.47827102712445</v>
      </c>
      <c r="E17" s="36">
        <v>34.955740403702329</v>
      </c>
      <c r="F17" s="36">
        <v>27.135263749133575</v>
      </c>
      <c r="G17" s="36">
        <v>22.879642140472694</v>
      </c>
      <c r="H17" s="36">
        <v>16.254411272484692</v>
      </c>
      <c r="I17" s="37">
        <v>9.9394377160030682</v>
      </c>
    </row>
    <row r="18" spans="1:9" x14ac:dyDescent="0.25">
      <c r="A18" s="7" t="s">
        <v>39</v>
      </c>
      <c r="C18" s="36">
        <v>11.70652692706285</v>
      </c>
      <c r="D18" s="36">
        <v>12.123307747830811</v>
      </c>
      <c r="E18" s="36">
        <v>0.81075818825956314</v>
      </c>
      <c r="F18" s="36">
        <v>0.63767837913451142</v>
      </c>
      <c r="G18" s="36">
        <v>0.45082490476249582</v>
      </c>
      <c r="H18" s="36">
        <v>0.25205378496368303</v>
      </c>
      <c r="I18" s="37">
        <v>8.7572536251641006E-2</v>
      </c>
    </row>
    <row r="19" spans="1:9" x14ac:dyDescent="0.25">
      <c r="A19" s="7" t="s">
        <v>40</v>
      </c>
      <c r="C19" s="36">
        <v>8.388332772112955</v>
      </c>
      <c r="D19" s="36">
        <v>8.3164547240193212</v>
      </c>
      <c r="E19" s="36">
        <v>8.2359772147768791</v>
      </c>
      <c r="F19" s="36">
        <v>8.1361969955302023</v>
      </c>
      <c r="G19" s="36">
        <v>8.1330432752182098</v>
      </c>
      <c r="H19" s="36">
        <v>8.1276637977966448</v>
      </c>
      <c r="I19" s="37">
        <v>8.0785380794283039</v>
      </c>
    </row>
    <row r="20" spans="1:9" x14ac:dyDescent="0.25">
      <c r="A20" s="7" t="s">
        <v>41</v>
      </c>
      <c r="C20" s="36">
        <v>0.58282255588591481</v>
      </c>
      <c r="D20" s="36">
        <v>1.2667349147007396</v>
      </c>
      <c r="E20" s="36">
        <v>3.4026810946828663</v>
      </c>
      <c r="F20" s="36">
        <v>7.5051142022585751</v>
      </c>
      <c r="G20" s="36">
        <v>9.9206336298502364</v>
      </c>
      <c r="H20" s="36">
        <v>13.561569625397782</v>
      </c>
      <c r="I20" s="37">
        <v>19.569206731940323</v>
      </c>
    </row>
    <row r="21" spans="1:9" x14ac:dyDescent="0.25">
      <c r="A21" s="7" t="s">
        <v>42</v>
      </c>
      <c r="C21" s="36">
        <v>1.3753215851376901</v>
      </c>
      <c r="D21" s="36">
        <v>2.6223997540823585</v>
      </c>
      <c r="E21" s="36">
        <v>6.1324167984717395</v>
      </c>
      <c r="F21" s="36">
        <v>12.48597464337093</v>
      </c>
      <c r="G21" s="36">
        <v>14.956453095301677</v>
      </c>
      <c r="H21" s="36">
        <v>18.497472894642655</v>
      </c>
      <c r="I21" s="37">
        <v>22.357815066736102</v>
      </c>
    </row>
    <row r="22" spans="1:9" x14ac:dyDescent="0.25">
      <c r="A22" s="7" t="s">
        <v>43</v>
      </c>
      <c r="C22" s="36">
        <v>0.89051024322490802</v>
      </c>
      <c r="D22" s="36">
        <v>0.89281204721970853</v>
      </c>
      <c r="E22" s="36">
        <v>0.97351786756931225</v>
      </c>
      <c r="F22" s="36">
        <v>0.89223036308158543</v>
      </c>
      <c r="G22" s="36">
        <v>0.89216823418368463</v>
      </c>
      <c r="H22" s="36">
        <v>0.94316492321530021</v>
      </c>
      <c r="I22" s="37">
        <v>0.99711471825493081</v>
      </c>
    </row>
    <row r="23" spans="1:9" x14ac:dyDescent="0.25">
      <c r="A23" s="7" t="s">
        <v>44</v>
      </c>
      <c r="C23" s="36">
        <v>3.8295454132083129E-2</v>
      </c>
      <c r="D23" s="36">
        <v>3.8269417997046654E-2</v>
      </c>
      <c r="E23" s="36">
        <v>3.80197984334276E-2</v>
      </c>
      <c r="F23" s="36">
        <v>1.7264711064544774E-2</v>
      </c>
      <c r="G23" s="36">
        <v>1.6319290961162122E-2</v>
      </c>
      <c r="H23" s="36">
        <v>1.5564449840356513E-2</v>
      </c>
      <c r="I23" s="37">
        <v>1.3871595030968138E-2</v>
      </c>
    </row>
    <row r="24" spans="1:9" x14ac:dyDescent="0.25">
      <c r="A24" s="7" t="s">
        <v>45</v>
      </c>
      <c r="C24" s="36">
        <v>2.1542346945379927</v>
      </c>
      <c r="D24" s="36">
        <v>2.5447818100700559</v>
      </c>
      <c r="E24" s="36">
        <v>2.6641520339259492</v>
      </c>
      <c r="F24" s="36">
        <v>1.8618607657394994</v>
      </c>
      <c r="G24" s="36">
        <v>0.82989942721391274</v>
      </c>
      <c r="H24" s="36">
        <v>0.49094115327728588</v>
      </c>
      <c r="I24" s="37">
        <v>0.43108164701004231</v>
      </c>
    </row>
    <row r="25" spans="1:9" x14ac:dyDescent="0.25">
      <c r="A25" s="9" t="s">
        <v>34</v>
      </c>
      <c r="C25" s="39">
        <v>106.18619984760252</v>
      </c>
      <c r="D25" s="39">
        <v>111.92654547480416</v>
      </c>
      <c r="E25" s="39">
        <v>99.771214804898037</v>
      </c>
      <c r="F25" s="39">
        <v>89.990548893360625</v>
      </c>
      <c r="G25" s="39">
        <v>80.460309128215513</v>
      </c>
      <c r="H25" s="39">
        <v>73.38958446072813</v>
      </c>
      <c r="I25" s="45">
        <v>69.898818985028768</v>
      </c>
    </row>
    <row r="26" spans="1:9" x14ac:dyDescent="0.25">
      <c r="A26" s="7"/>
      <c r="I26" s="8"/>
    </row>
    <row r="27" spans="1:9" x14ac:dyDescent="0.25">
      <c r="A27" s="10" t="s">
        <v>46</v>
      </c>
      <c r="B27" t="s">
        <v>36</v>
      </c>
      <c r="I27" s="8"/>
    </row>
    <row r="28" spans="1:9" x14ac:dyDescent="0.25">
      <c r="A28" s="7" t="s">
        <v>27</v>
      </c>
      <c r="C28" s="29">
        <v>9.0141188220243453</v>
      </c>
      <c r="D28" s="29">
        <v>8.9408670083386124</v>
      </c>
      <c r="E28" s="29">
        <v>8.5157521760703787</v>
      </c>
      <c r="F28" s="29">
        <v>8.0304149311158621</v>
      </c>
      <c r="G28" s="29">
        <v>7.5134645670383708</v>
      </c>
      <c r="H28" s="29">
        <v>7.3170352679072543</v>
      </c>
      <c r="I28" s="30">
        <v>7.4007239229568889</v>
      </c>
    </row>
    <row r="29" spans="1:9" x14ac:dyDescent="0.25">
      <c r="A29" s="7" t="s">
        <v>29</v>
      </c>
      <c r="C29" s="29">
        <v>19.823332075304958</v>
      </c>
      <c r="D29" s="29">
        <v>21.089760213085896</v>
      </c>
      <c r="E29" s="29">
        <v>21.287102140237813</v>
      </c>
      <c r="F29" s="29">
        <v>21.23215446726222</v>
      </c>
      <c r="G29" s="29">
        <v>21.060739877431647</v>
      </c>
      <c r="H29" s="29">
        <v>21.365827837763238</v>
      </c>
      <c r="I29" s="30">
        <v>21.833275709080006</v>
      </c>
    </row>
    <row r="30" spans="1:9" x14ac:dyDescent="0.25">
      <c r="A30" s="7" t="s">
        <v>47</v>
      </c>
      <c r="C30" s="29">
        <v>11.972416330164188</v>
      </c>
      <c r="D30" s="29">
        <v>11.89087604931189</v>
      </c>
      <c r="E30" s="29">
        <v>11.320166504167734</v>
      </c>
      <c r="F30" s="29">
        <v>10.272285254651848</v>
      </c>
      <c r="G30" s="29">
        <v>9.1203512662084911</v>
      </c>
      <c r="H30" s="29">
        <v>8.5206982935844451</v>
      </c>
      <c r="I30" s="30">
        <v>8.3563331444331599</v>
      </c>
    </row>
    <row r="31" spans="1:9" x14ac:dyDescent="0.25">
      <c r="A31" s="7" t="s">
        <v>30</v>
      </c>
      <c r="C31" s="29">
        <v>24.687913033328126</v>
      </c>
      <c r="D31" s="29">
        <v>25.370075052529263</v>
      </c>
      <c r="E31" s="29">
        <v>22.437792674134677</v>
      </c>
      <c r="F31" s="29">
        <v>18.490175434751318</v>
      </c>
      <c r="G31" s="29">
        <v>15.448035454200152</v>
      </c>
      <c r="H31" s="29">
        <v>13.93464912407433</v>
      </c>
      <c r="I31" s="30">
        <v>13.585139714022835</v>
      </c>
    </row>
    <row r="32" spans="1:9" x14ac:dyDescent="0.25">
      <c r="A32" s="9" t="s">
        <v>34</v>
      </c>
      <c r="C32" s="32">
        <f t="shared" ref="C32:I32" si="1">SUM(C28:C31)</f>
        <v>65.497780260821614</v>
      </c>
      <c r="D32" s="32">
        <f t="shared" si="1"/>
        <v>67.291578323265668</v>
      </c>
      <c r="E32" s="32">
        <f t="shared" si="1"/>
        <v>63.560813494610606</v>
      </c>
      <c r="F32" s="32">
        <f t="shared" si="1"/>
        <v>58.025030087781246</v>
      </c>
      <c r="G32" s="32">
        <f t="shared" si="1"/>
        <v>53.142591164878667</v>
      </c>
      <c r="H32" s="32">
        <f t="shared" si="1"/>
        <v>51.138210523329263</v>
      </c>
      <c r="I32" s="43">
        <f t="shared" si="1"/>
        <v>51.175472490492893</v>
      </c>
    </row>
    <row r="33" spans="1:9" x14ac:dyDescent="0.25">
      <c r="A33" s="10" t="s">
        <v>48</v>
      </c>
      <c r="B33" t="s">
        <v>49</v>
      </c>
      <c r="C33" s="76">
        <v>0.2046</v>
      </c>
      <c r="D33" s="76">
        <v>0.2107</v>
      </c>
      <c r="E33" s="76">
        <v>0.2596</v>
      </c>
      <c r="F33" s="76">
        <v>0.34920000000000001</v>
      </c>
      <c r="G33" s="76">
        <v>0.44169999999999998</v>
      </c>
      <c r="H33" s="76">
        <v>0.50280000000000002</v>
      </c>
      <c r="I33" s="77">
        <v>0.52610000000000001</v>
      </c>
    </row>
    <row r="34" spans="1:9" x14ac:dyDescent="0.25">
      <c r="A34" s="7"/>
      <c r="I34" s="8"/>
    </row>
    <row r="35" spans="1:9" x14ac:dyDescent="0.25">
      <c r="A35" s="10" t="s">
        <v>50</v>
      </c>
      <c r="B35" t="s">
        <v>51</v>
      </c>
      <c r="I35" s="8"/>
    </row>
    <row r="36" spans="1:9" x14ac:dyDescent="0.25">
      <c r="A36" s="7" t="s">
        <v>39</v>
      </c>
      <c r="C36" s="17">
        <v>1081.8394874220662</v>
      </c>
      <c r="D36" s="17">
        <v>1107.5335674579367</v>
      </c>
      <c r="E36" s="17">
        <v>0</v>
      </c>
      <c r="F36" s="17">
        <v>0</v>
      </c>
      <c r="G36" s="17">
        <v>0</v>
      </c>
      <c r="H36" s="17">
        <v>0</v>
      </c>
      <c r="I36" s="18">
        <v>0</v>
      </c>
    </row>
    <row r="37" spans="1:9" x14ac:dyDescent="0.25">
      <c r="A37" s="7" t="s">
        <v>52</v>
      </c>
      <c r="C37" s="17">
        <v>0</v>
      </c>
      <c r="D37" s="17">
        <v>0.13671812877681686</v>
      </c>
      <c r="E37" s="17">
        <v>0.14893917442264118</v>
      </c>
      <c r="F37" s="17">
        <v>7.5933959297376077E-2</v>
      </c>
      <c r="G37" s="17">
        <v>8.4060117038727497E-2</v>
      </c>
      <c r="H37" s="17">
        <v>9.2852810781365022E-2</v>
      </c>
      <c r="I37" s="18">
        <v>7.1629774929370296E-2</v>
      </c>
    </row>
    <row r="38" spans="1:9" x14ac:dyDescent="0.25">
      <c r="A38" s="7" t="s">
        <v>38</v>
      </c>
      <c r="C38" s="17">
        <v>1227.0875198383283</v>
      </c>
      <c r="D38" s="17">
        <v>984.00637143448432</v>
      </c>
      <c r="E38" s="17">
        <v>1241.7384556832208</v>
      </c>
      <c r="F38" s="17">
        <v>588.57021916791507</v>
      </c>
      <c r="G38" s="17">
        <v>640.88189270890143</v>
      </c>
      <c r="H38" s="17">
        <v>386.0106019446954</v>
      </c>
      <c r="I38" s="18">
        <v>171.85883756393832</v>
      </c>
    </row>
    <row r="39" spans="1:9" x14ac:dyDescent="0.25">
      <c r="A39" s="7" t="s">
        <v>53</v>
      </c>
      <c r="C39" s="17">
        <v>0</v>
      </c>
      <c r="D39" s="17">
        <v>19.442570359057239</v>
      </c>
      <c r="E39" s="17">
        <v>113.47206409287422</v>
      </c>
      <c r="F39" s="17">
        <v>76.471703340998289</v>
      </c>
      <c r="G39" s="17">
        <v>72.08275711395892</v>
      </c>
      <c r="H39" s="17">
        <v>80.313287626109727</v>
      </c>
      <c r="I39" s="18">
        <v>72.36050415559032</v>
      </c>
    </row>
    <row r="40" spans="1:9" x14ac:dyDescent="0.25">
      <c r="A40" s="7" t="s">
        <v>40</v>
      </c>
      <c r="C40" s="17">
        <v>806.40193482065945</v>
      </c>
      <c r="D40" s="17">
        <v>799.51658927237474</v>
      </c>
      <c r="E40" s="17">
        <v>794.37653212032035</v>
      </c>
      <c r="F40" s="17">
        <v>784.85521068103628</v>
      </c>
      <c r="G40" s="17">
        <v>784.59238961410847</v>
      </c>
      <c r="H40" s="17">
        <v>784.18746588395868</v>
      </c>
      <c r="I40" s="18">
        <v>779.50032212472775</v>
      </c>
    </row>
    <row r="41" spans="1:9" x14ac:dyDescent="0.25">
      <c r="A41" s="7" t="s">
        <v>54</v>
      </c>
      <c r="C41" s="17">
        <v>11</v>
      </c>
      <c r="D41" s="17">
        <v>1.3256774389410662</v>
      </c>
      <c r="E41" s="17">
        <v>1.2325724318496771</v>
      </c>
      <c r="F41" s="17">
        <v>1.019685560238297</v>
      </c>
      <c r="G41" s="17">
        <v>1.1960063033377573</v>
      </c>
      <c r="H41" s="17">
        <v>1.0647890493017462</v>
      </c>
      <c r="I41" s="18">
        <v>0.70105788182240825</v>
      </c>
    </row>
    <row r="42" spans="1:9" x14ac:dyDescent="0.25">
      <c r="A42" s="7" t="s">
        <v>43</v>
      </c>
      <c r="C42" s="17">
        <v>284.11013045274473</v>
      </c>
      <c r="D42" s="17">
        <v>298.17120955017231</v>
      </c>
      <c r="E42" s="17">
        <v>321.81584724486595</v>
      </c>
      <c r="F42" s="17">
        <v>298.02267509720986</v>
      </c>
      <c r="G42" s="17">
        <v>287.777091361994</v>
      </c>
      <c r="H42" s="17">
        <v>312.96073464525352</v>
      </c>
      <c r="I42" s="18">
        <v>328.63901997024152</v>
      </c>
    </row>
    <row r="43" spans="1:9" x14ac:dyDescent="0.25">
      <c r="A43" s="7" t="s">
        <v>55</v>
      </c>
      <c r="C43" s="17">
        <v>0.12887279587954278</v>
      </c>
      <c r="D43" s="17">
        <v>17.945155301716397</v>
      </c>
      <c r="E43" s="17">
        <v>88.874160473840547</v>
      </c>
      <c r="F43" s="17">
        <v>182.98379979665796</v>
      </c>
      <c r="G43" s="17">
        <v>295.14794771143886</v>
      </c>
      <c r="H43" s="17">
        <v>274.11820038858741</v>
      </c>
      <c r="I43" s="18">
        <v>366.39798221872826</v>
      </c>
    </row>
    <row r="44" spans="1:9" x14ac:dyDescent="0.25">
      <c r="A44" s="7" t="s">
        <v>56</v>
      </c>
      <c r="C44" s="17">
        <v>402.95482742032505</v>
      </c>
      <c r="D44" s="17">
        <v>750.63624976345318</v>
      </c>
      <c r="E44" s="17">
        <v>1708.4343971087328</v>
      </c>
      <c r="F44" s="17">
        <v>3476.4460487880224</v>
      </c>
      <c r="G44" s="17">
        <v>4088.3377191413392</v>
      </c>
      <c r="H44" s="17">
        <v>5147.1810067165288</v>
      </c>
      <c r="I44" s="18">
        <v>6186.3027993569167</v>
      </c>
    </row>
    <row r="45" spans="1:9" x14ac:dyDescent="0.25">
      <c r="A45" s="7" t="s">
        <v>57</v>
      </c>
      <c r="C45" s="17">
        <v>170.81552048239004</v>
      </c>
      <c r="D45" s="17">
        <v>371.25876749728599</v>
      </c>
      <c r="E45" s="17">
        <v>997.26878507704168</v>
      </c>
      <c r="F45" s="17">
        <v>2199.6231542375663</v>
      </c>
      <c r="G45" s="17">
        <v>2907.5714038248057</v>
      </c>
      <c r="H45" s="17">
        <v>3974.6687061540979</v>
      </c>
      <c r="I45" s="18">
        <v>5735.4064278840342</v>
      </c>
    </row>
    <row r="46" spans="1:9" x14ac:dyDescent="0.25">
      <c r="A46" s="7" t="s">
        <v>44</v>
      </c>
      <c r="C46" s="17">
        <v>11.223755607292828</v>
      </c>
      <c r="D46" s="17">
        <v>11.216124852592808</v>
      </c>
      <c r="E46" s="17">
        <v>11.142965543208557</v>
      </c>
      <c r="F46" s="17">
        <v>5.0599973811678707</v>
      </c>
      <c r="G46" s="17">
        <v>4.7829105982303988</v>
      </c>
      <c r="H46" s="17">
        <v>4.5616793201513808</v>
      </c>
      <c r="I46" s="18">
        <v>4.0655319551489271</v>
      </c>
    </row>
    <row r="47" spans="1:9" x14ac:dyDescent="0.25">
      <c r="A47" s="7" t="s">
        <v>45</v>
      </c>
      <c r="C47" s="17">
        <v>13.129557879655701</v>
      </c>
      <c r="D47" s="17">
        <v>9.8076933845945824</v>
      </c>
      <c r="E47" s="17">
        <v>12.042827657948997</v>
      </c>
      <c r="F47" s="17">
        <v>8.1370371701063391</v>
      </c>
      <c r="G47" s="17">
        <v>8.2990221086760112</v>
      </c>
      <c r="H47" s="17">
        <v>7.7142841375961213</v>
      </c>
      <c r="I47" s="18">
        <v>5.8240190103717691</v>
      </c>
    </row>
    <row r="48" spans="1:9" x14ac:dyDescent="0.25">
      <c r="A48" s="9" t="s">
        <v>34</v>
      </c>
      <c r="C48" s="19">
        <f>SUM(C36:C47)</f>
        <v>4008.691606719342</v>
      </c>
      <c r="D48" s="19">
        <f t="shared" ref="D48:I48" si="2">SUM(D36:D47)</f>
        <v>4370.9966944413854</v>
      </c>
      <c r="E48" s="19">
        <f t="shared" si="2"/>
        <v>5290.5475466083262</v>
      </c>
      <c r="F48" s="19">
        <f t="shared" si="2"/>
        <v>7621.2654651802159</v>
      </c>
      <c r="G48" s="19">
        <f t="shared" si="2"/>
        <v>9090.7532006038309</v>
      </c>
      <c r="H48" s="19">
        <f t="shared" si="2"/>
        <v>10972.87360867706</v>
      </c>
      <c r="I48" s="44">
        <f t="shared" si="2"/>
        <v>13651.12813189645</v>
      </c>
    </row>
    <row r="49" spans="1:9" x14ac:dyDescent="0.25">
      <c r="A49" s="7"/>
      <c r="I49" s="8"/>
    </row>
    <row r="50" spans="1:9" x14ac:dyDescent="0.25">
      <c r="A50" s="10" t="s">
        <v>58</v>
      </c>
      <c r="B50" t="s">
        <v>59</v>
      </c>
      <c r="I50" s="8"/>
    </row>
    <row r="51" spans="1:9" x14ac:dyDescent="0.25">
      <c r="A51" s="7" t="s">
        <v>39</v>
      </c>
      <c r="C51" s="14">
        <v>205.48272047000006</v>
      </c>
      <c r="D51" s="14">
        <v>170.45098327999997</v>
      </c>
      <c r="E51" s="14">
        <v>0</v>
      </c>
      <c r="F51" s="14">
        <v>0</v>
      </c>
      <c r="G51" s="14">
        <v>0</v>
      </c>
      <c r="H51" s="14">
        <v>0</v>
      </c>
      <c r="I51" s="15">
        <v>0</v>
      </c>
    </row>
    <row r="52" spans="1:9" x14ac:dyDescent="0.25">
      <c r="A52" s="7" t="s">
        <v>52</v>
      </c>
      <c r="C52" s="14">
        <v>0</v>
      </c>
      <c r="D52" s="14">
        <v>1.8065389999999997E-2</v>
      </c>
      <c r="E52" s="14">
        <v>1.8977450000000003E-2</v>
      </c>
      <c r="F52" s="14">
        <v>2.0240570000000003E-2</v>
      </c>
      <c r="G52" s="14">
        <v>2.8664399999999951E-2</v>
      </c>
      <c r="H52" s="14">
        <v>3.2671219999999973E-2</v>
      </c>
      <c r="I52" s="15">
        <v>3.4106079999999948E-2</v>
      </c>
    </row>
    <row r="53" spans="1:9" x14ac:dyDescent="0.25">
      <c r="A53" s="7" t="s">
        <v>38</v>
      </c>
      <c r="C53" s="14">
        <v>495.85434930999958</v>
      </c>
      <c r="D53" s="14">
        <v>466.57280749999984</v>
      </c>
      <c r="E53" s="14">
        <v>507.26999450000017</v>
      </c>
      <c r="F53" s="14">
        <v>479.0666714300001</v>
      </c>
      <c r="G53" s="14">
        <v>533.35508589999995</v>
      </c>
      <c r="H53" s="14">
        <v>532.57806819000007</v>
      </c>
      <c r="I53" s="15">
        <v>509.51169988000021</v>
      </c>
    </row>
    <row r="54" spans="1:9" x14ac:dyDescent="0.25">
      <c r="A54" s="7" t="s">
        <v>53</v>
      </c>
      <c r="C54" s="14">
        <v>0</v>
      </c>
      <c r="D54" s="14">
        <v>2.3617804899999997</v>
      </c>
      <c r="E54" s="14">
        <v>13.950399570000002</v>
      </c>
      <c r="F54" s="14">
        <v>13.965548199999992</v>
      </c>
      <c r="G54" s="14">
        <v>13.996929029999999</v>
      </c>
      <c r="H54" s="14">
        <v>14.029536350000003</v>
      </c>
      <c r="I54" s="15">
        <v>14.050320429999999</v>
      </c>
    </row>
    <row r="55" spans="1:9" x14ac:dyDescent="0.25">
      <c r="A55" s="7" t="s">
        <v>40</v>
      </c>
      <c r="C55" s="14">
        <v>96.645024179999993</v>
      </c>
      <c r="D55" s="14">
        <v>95.904033010000006</v>
      </c>
      <c r="E55" s="14">
        <v>95.243873659999991</v>
      </c>
      <c r="F55" s="14">
        <v>94.153637009999969</v>
      </c>
      <c r="G55" s="14">
        <v>94.153666950000058</v>
      </c>
      <c r="H55" s="14">
        <v>94.153687059999967</v>
      </c>
      <c r="I55" s="15">
        <v>94.153805000000006</v>
      </c>
    </row>
    <row r="56" spans="1:9" x14ac:dyDescent="0.25">
      <c r="A56" s="7" t="s">
        <v>43</v>
      </c>
      <c r="C56" s="14">
        <v>78.895883040000015</v>
      </c>
      <c r="D56" s="14">
        <v>78.940769750000001</v>
      </c>
      <c r="E56" s="14">
        <v>83.043496300000001</v>
      </c>
      <c r="F56" s="14">
        <v>83.18346502</v>
      </c>
      <c r="G56" s="14">
        <v>83.545396590000024</v>
      </c>
      <c r="H56" s="14">
        <v>83.808308709999991</v>
      </c>
      <c r="I56" s="15">
        <v>84.406137659999999</v>
      </c>
    </row>
    <row r="57" spans="1:9" x14ac:dyDescent="0.25">
      <c r="A57" s="7" t="s">
        <v>55</v>
      </c>
      <c r="C57" s="14">
        <v>4.103304E-2</v>
      </c>
      <c r="D57" s="14">
        <v>5.5460445300000005</v>
      </c>
      <c r="E57" s="14">
        <v>24.362052210000002</v>
      </c>
      <c r="F57" s="14">
        <v>40.667898200000003</v>
      </c>
      <c r="G57" s="14">
        <v>67.812004519999988</v>
      </c>
      <c r="H57" s="14">
        <v>76.688065739999999</v>
      </c>
      <c r="I57" s="15">
        <v>94.810739769999998</v>
      </c>
    </row>
    <row r="58" spans="1:9" x14ac:dyDescent="0.25">
      <c r="A58" s="7" t="s">
        <v>56</v>
      </c>
      <c r="C58" s="13">
        <v>132.38603747000002</v>
      </c>
      <c r="D58" s="13">
        <v>216.96942639</v>
      </c>
      <c r="E58" s="13">
        <v>476.20640104999978</v>
      </c>
      <c r="F58" s="13">
        <v>895.30359145999967</v>
      </c>
      <c r="G58" s="13">
        <v>1079.9718326299992</v>
      </c>
      <c r="H58" s="13">
        <v>1315.6596390899992</v>
      </c>
      <c r="I58" s="16">
        <v>1616.4623441799997</v>
      </c>
    </row>
    <row r="59" spans="1:9" x14ac:dyDescent="0.25">
      <c r="A59" s="7" t="s">
        <v>57</v>
      </c>
      <c r="C59" s="13">
        <v>94.452101229999982</v>
      </c>
      <c r="D59" s="13">
        <v>174.84734005000004</v>
      </c>
      <c r="E59" s="13">
        <v>432.9234289499999</v>
      </c>
      <c r="F59" s="13">
        <v>946.48525145999827</v>
      </c>
      <c r="G59" s="13">
        <v>1294.4392923799985</v>
      </c>
      <c r="H59" s="13">
        <v>1745.9751432999981</v>
      </c>
      <c r="I59" s="16">
        <v>2352.647113389994</v>
      </c>
    </row>
    <row r="60" spans="1:9" x14ac:dyDescent="0.25">
      <c r="A60" s="7" t="s">
        <v>44</v>
      </c>
      <c r="C60" s="13">
        <v>2.5680667699999997</v>
      </c>
      <c r="D60" s="13">
        <v>2.5681070200000002</v>
      </c>
      <c r="E60" s="13">
        <v>2.5681532699999998</v>
      </c>
      <c r="F60" s="13">
        <v>1.2922286399999998</v>
      </c>
      <c r="G60" s="13">
        <v>1.19628757</v>
      </c>
      <c r="H60" s="13">
        <v>1.0832463800000001</v>
      </c>
      <c r="I60" s="16">
        <v>0.96621373999999993</v>
      </c>
    </row>
    <row r="61" spans="1:9" x14ac:dyDescent="0.25">
      <c r="A61" s="7" t="s">
        <v>45</v>
      </c>
      <c r="C61" s="14">
        <v>2.15290457</v>
      </c>
      <c r="D61" s="14">
        <v>1.9552803200000002</v>
      </c>
      <c r="E61" s="14">
        <v>1.8023395299999998</v>
      </c>
      <c r="F61" s="14">
        <v>1.8024011499999999</v>
      </c>
      <c r="G61" s="14">
        <v>1.8024609999999996</v>
      </c>
      <c r="H61" s="14">
        <v>1.6638594099999999</v>
      </c>
      <c r="I61" s="15">
        <v>1.2509003999999999</v>
      </c>
    </row>
    <row r="62" spans="1:9" x14ac:dyDescent="0.25">
      <c r="A62" s="7" t="s">
        <v>61</v>
      </c>
      <c r="C62" s="14">
        <v>25.374691899999998</v>
      </c>
      <c r="D62" s="14">
        <v>33.027572159999998</v>
      </c>
      <c r="E62" s="14">
        <v>149.71755203999993</v>
      </c>
      <c r="F62" s="14">
        <v>305.73217849999997</v>
      </c>
      <c r="G62" s="14">
        <v>336.85182599000007</v>
      </c>
      <c r="H62" s="14">
        <v>424.86028634000002</v>
      </c>
      <c r="I62" s="15">
        <v>572.21293343999992</v>
      </c>
    </row>
    <row r="63" spans="1:9" x14ac:dyDescent="0.25">
      <c r="A63" s="9" t="s">
        <v>34</v>
      </c>
      <c r="C63" s="20">
        <f t="shared" ref="C63:I63" si="3">SUM(C51:C62)</f>
        <v>1133.8528119799996</v>
      </c>
      <c r="D63" s="20">
        <f t="shared" si="3"/>
        <v>1249.16220989</v>
      </c>
      <c r="E63" s="20">
        <f t="shared" si="3"/>
        <v>1787.1066685299998</v>
      </c>
      <c r="F63" s="20">
        <f t="shared" si="3"/>
        <v>2861.6731116399978</v>
      </c>
      <c r="G63" s="20">
        <f t="shared" si="3"/>
        <v>3507.1534469599983</v>
      </c>
      <c r="H63" s="20">
        <f t="shared" si="3"/>
        <v>4290.5325117899974</v>
      </c>
      <c r="I63" s="21">
        <f t="shared" si="3"/>
        <v>5340.5063139699942</v>
      </c>
    </row>
    <row r="64" spans="1:9" x14ac:dyDescent="0.25">
      <c r="A64" s="7"/>
      <c r="I64" s="8"/>
    </row>
    <row r="65" spans="1:11" x14ac:dyDescent="0.25">
      <c r="A65" s="35" t="s">
        <v>62</v>
      </c>
      <c r="B65" t="s">
        <v>51</v>
      </c>
      <c r="I65" s="8"/>
    </row>
    <row r="66" spans="1:11" x14ac:dyDescent="0.25">
      <c r="A66" s="40" t="s">
        <v>63</v>
      </c>
      <c r="C66" s="26">
        <v>2848.8802418517871</v>
      </c>
      <c r="D66" s="26">
        <v>2899.0915659818784</v>
      </c>
      <c r="E66" s="26">
        <v>3104.1510385571123</v>
      </c>
      <c r="F66" s="26">
        <v>3391.2934687632128</v>
      </c>
      <c r="G66" s="26">
        <v>3593.4945619765986</v>
      </c>
      <c r="H66" s="26">
        <v>3825.9202579930607</v>
      </c>
      <c r="I66" s="27">
        <v>3969.2440912471834</v>
      </c>
    </row>
    <row r="67" spans="1:11" x14ac:dyDescent="0.25">
      <c r="A67" s="40" t="s">
        <v>29</v>
      </c>
      <c r="C67" s="26">
        <v>952.22290685856626</v>
      </c>
      <c r="D67" s="26">
        <v>1018.5848640272247</v>
      </c>
      <c r="E67" s="26">
        <v>1101.9887032616396</v>
      </c>
      <c r="F67" s="26">
        <v>1282.0337901074111</v>
      </c>
      <c r="G67" s="26">
        <v>1441.1326015647996</v>
      </c>
      <c r="H67" s="26">
        <v>1542.620788129042</v>
      </c>
      <c r="I67" s="27">
        <v>1597.6421684128577</v>
      </c>
    </row>
    <row r="68" spans="1:11" x14ac:dyDescent="0.25">
      <c r="A68" s="40" t="s">
        <v>64</v>
      </c>
      <c r="C68" s="26">
        <v>10.136375802469711</v>
      </c>
      <c r="D68" s="26">
        <v>86.027324322046539</v>
      </c>
      <c r="E68" s="26">
        <v>471.02982971244427</v>
      </c>
      <c r="F68" s="26">
        <v>1097.0604010062502</v>
      </c>
      <c r="G68" s="26">
        <v>1568.7127040950907</v>
      </c>
      <c r="H68" s="26">
        <v>1845.9402894322652</v>
      </c>
      <c r="I68" s="27">
        <v>1991.9929589584701</v>
      </c>
    </row>
    <row r="69" spans="1:11" x14ac:dyDescent="0.25">
      <c r="A69" s="40" t="s">
        <v>65</v>
      </c>
      <c r="C69" s="26">
        <v>5.8088356537819843</v>
      </c>
      <c r="D69" s="26">
        <v>7.7814118250210402</v>
      </c>
      <c r="E69" s="26">
        <v>11.866082628158813</v>
      </c>
      <c r="F69" s="26">
        <v>21.139359299643282</v>
      </c>
      <c r="G69" s="26">
        <v>33.5043823702376</v>
      </c>
      <c r="H69" s="26">
        <v>44.292313693052797</v>
      </c>
      <c r="I69" s="27">
        <v>50.778418230520771</v>
      </c>
    </row>
    <row r="70" spans="1:11" x14ac:dyDescent="0.25">
      <c r="A70" s="40" t="s">
        <v>66</v>
      </c>
      <c r="C70" s="26">
        <v>0</v>
      </c>
      <c r="D70" s="26">
        <v>125.64651369895874</v>
      </c>
      <c r="E70" s="26">
        <v>243.81272228203304</v>
      </c>
      <c r="F70" s="26">
        <v>922.94897920721689</v>
      </c>
      <c r="G70" s="26">
        <v>1460.5344406884044</v>
      </c>
      <c r="H70" s="26">
        <v>2334.315038934219</v>
      </c>
      <c r="I70" s="27">
        <v>3759.8498929035395</v>
      </c>
    </row>
    <row r="71" spans="1:11" x14ac:dyDescent="0.25">
      <c r="A71" s="40" t="s">
        <v>67</v>
      </c>
      <c r="C71" s="26">
        <v>0</v>
      </c>
      <c r="D71" s="26">
        <v>12.158210601469616</v>
      </c>
      <c r="E71" s="26">
        <v>41.80801273136165</v>
      </c>
      <c r="F71" s="26">
        <v>63.944771129390574</v>
      </c>
      <c r="G71" s="26">
        <v>75.12440182675995</v>
      </c>
      <c r="H71" s="26">
        <v>105.90200374298331</v>
      </c>
      <c r="I71" s="27">
        <v>207.33508792476675</v>
      </c>
    </row>
    <row r="72" spans="1:11" x14ac:dyDescent="0.25">
      <c r="A72" s="40" t="s">
        <v>68</v>
      </c>
      <c r="C72" s="26">
        <v>0</v>
      </c>
      <c r="D72" s="26">
        <v>1.0022171750772666</v>
      </c>
      <c r="E72" s="26">
        <v>1.9654026168791676</v>
      </c>
      <c r="F72" s="26">
        <v>312.61939709842397</v>
      </c>
      <c r="G72" s="26">
        <v>310.50087809551917</v>
      </c>
      <c r="H72" s="26">
        <v>401.393045589282</v>
      </c>
      <c r="I72" s="27">
        <v>697.56912519301875</v>
      </c>
    </row>
    <row r="73" spans="1:11" x14ac:dyDescent="0.25">
      <c r="A73" s="40" t="s">
        <v>69</v>
      </c>
      <c r="C73" s="26">
        <v>0</v>
      </c>
      <c r="D73" s="26">
        <v>1.2616933197579989</v>
      </c>
      <c r="E73" s="26">
        <v>7.657870121497079</v>
      </c>
      <c r="F73" s="26">
        <v>27.562969900106445</v>
      </c>
      <c r="G73" s="26">
        <v>30.779843578242243</v>
      </c>
      <c r="H73" s="26">
        <v>155.3193765230294</v>
      </c>
      <c r="I73" s="27">
        <v>501.57781476327227</v>
      </c>
    </row>
    <row r="74" spans="1:11" s="38" customFormat="1" x14ac:dyDescent="0.25">
      <c r="A74" s="41" t="s">
        <v>34</v>
      </c>
      <c r="C74" s="28">
        <f t="shared" ref="C74:I74" si="4">SUM(C66:C73)</f>
        <v>3817.0483601666047</v>
      </c>
      <c r="D74" s="28">
        <f t="shared" si="4"/>
        <v>4151.5538009514339</v>
      </c>
      <c r="E74" s="28">
        <f t="shared" si="4"/>
        <v>4984.279661911125</v>
      </c>
      <c r="F74" s="28">
        <f t="shared" si="4"/>
        <v>7118.6031365116569</v>
      </c>
      <c r="G74" s="28">
        <f t="shared" si="4"/>
        <v>8513.7838141956508</v>
      </c>
      <c r="H74" s="28">
        <f t="shared" si="4"/>
        <v>10255.703114036936</v>
      </c>
      <c r="I74" s="31">
        <f t="shared" si="4"/>
        <v>12775.989557633628</v>
      </c>
      <c r="K74" s="42"/>
    </row>
    <row r="75" spans="1:11" x14ac:dyDescent="0.25">
      <c r="A75" s="7"/>
      <c r="I75" s="8"/>
    </row>
    <row r="76" spans="1:11" x14ac:dyDescent="0.25">
      <c r="A76" s="10" t="s">
        <v>70</v>
      </c>
      <c r="B76" t="s">
        <v>36</v>
      </c>
      <c r="I76" s="8"/>
    </row>
    <row r="77" spans="1:11" x14ac:dyDescent="0.25">
      <c r="A77" s="7" t="s">
        <v>71</v>
      </c>
      <c r="C77" s="36">
        <v>15.261042871524527</v>
      </c>
      <c r="D77" s="36">
        <v>14.949805763630522</v>
      </c>
      <c r="E77" s="36">
        <v>11.356286803717243</v>
      </c>
      <c r="F77" s="36">
        <v>6.5125599964231675</v>
      </c>
      <c r="G77" s="36">
        <v>2.8757277851151022</v>
      </c>
      <c r="H77" s="36">
        <v>0.91796654973274017</v>
      </c>
      <c r="I77" s="37">
        <v>0.25385947503111511</v>
      </c>
    </row>
    <row r="78" spans="1:11" x14ac:dyDescent="0.25">
      <c r="A78" s="7" t="s">
        <v>72</v>
      </c>
      <c r="C78" s="36">
        <v>8.2615473420329657</v>
      </c>
      <c r="D78" s="36">
        <v>8.0998713253761601</v>
      </c>
      <c r="E78" s="36">
        <v>6.5940639515905088</v>
      </c>
      <c r="F78" s="36">
        <v>4.2534049088572532</v>
      </c>
      <c r="G78" s="36">
        <v>2.1825731777851081</v>
      </c>
      <c r="H78" s="36">
        <v>0.96422424496061043</v>
      </c>
      <c r="I78" s="37">
        <v>0.59406952114720302</v>
      </c>
    </row>
    <row r="79" spans="1:11" x14ac:dyDescent="0.25">
      <c r="A79" s="7" t="s">
        <v>73</v>
      </c>
      <c r="C79" s="36">
        <v>2.6757418425343915</v>
      </c>
      <c r="D79" s="36">
        <v>3.4308218716513315</v>
      </c>
      <c r="E79" s="36">
        <v>3.4837111246376939</v>
      </c>
      <c r="F79" s="36">
        <v>3.4481627256585257</v>
      </c>
      <c r="G79" s="36">
        <v>3.437886824258948</v>
      </c>
      <c r="H79" s="36">
        <v>3.421482529717736</v>
      </c>
      <c r="I79" s="37">
        <v>3.3979294996894245</v>
      </c>
    </row>
    <row r="80" spans="1:11" s="38" customFormat="1" x14ac:dyDescent="0.25">
      <c r="A80" s="9" t="s">
        <v>34</v>
      </c>
      <c r="C80" s="39">
        <f>SUM(C77:C79)</f>
        <v>26.198332056091886</v>
      </c>
      <c r="D80" s="39">
        <f t="shared" ref="D80:I80" si="5">SUM(D77:D79)</f>
        <v>26.480498960658014</v>
      </c>
      <c r="E80" s="39">
        <f t="shared" si="5"/>
        <v>21.434061879945446</v>
      </c>
      <c r="F80" s="39">
        <f t="shared" si="5"/>
        <v>14.214127630938945</v>
      </c>
      <c r="G80" s="39">
        <f t="shared" si="5"/>
        <v>8.4961877871591582</v>
      </c>
      <c r="H80" s="39">
        <f t="shared" si="5"/>
        <v>5.3036733244110863</v>
      </c>
      <c r="I80" s="45">
        <f t="shared" si="5"/>
        <v>4.2458584958677426</v>
      </c>
    </row>
    <row r="81" spans="1:9" x14ac:dyDescent="0.25">
      <c r="A81" s="7"/>
      <c r="I81" s="8"/>
    </row>
    <row r="82" spans="1:9" x14ac:dyDescent="0.25">
      <c r="A82" s="10" t="s">
        <v>74</v>
      </c>
      <c r="B82" t="s">
        <v>75</v>
      </c>
      <c r="I82" s="8"/>
    </row>
    <row r="83" spans="1:9" x14ac:dyDescent="0.25">
      <c r="A83" s="7" t="s">
        <v>76</v>
      </c>
      <c r="C83" t="s">
        <v>77</v>
      </c>
      <c r="D83" s="14">
        <f>SUM(D84:D85)</f>
        <v>45.790776968480031</v>
      </c>
      <c r="E83" s="14">
        <f t="shared" ref="E83:I83" si="6">SUM(E84:E85)</f>
        <v>207.86208211646598</v>
      </c>
      <c r="F83" s="14">
        <f t="shared" si="6"/>
        <v>370.44177644978032</v>
      </c>
      <c r="G83" s="14">
        <f t="shared" si="6"/>
        <v>420.15730887248469</v>
      </c>
      <c r="H83" s="14">
        <f t="shared" si="6"/>
        <v>556.90902413059359</v>
      </c>
      <c r="I83" s="15">
        <f t="shared" si="6"/>
        <v>910.84837987497701</v>
      </c>
    </row>
    <row r="84" spans="1:9" x14ac:dyDescent="0.25">
      <c r="A84" s="7" t="s">
        <v>78</v>
      </c>
      <c r="C84" t="s">
        <v>77</v>
      </c>
      <c r="D84" s="14">
        <v>2.1227953137757201</v>
      </c>
      <c r="E84" s="14">
        <v>4.790062560205679</v>
      </c>
      <c r="F84" s="14">
        <v>45.291407345744283</v>
      </c>
      <c r="G84" s="14">
        <v>112.07999594578929</v>
      </c>
      <c r="H84" s="14">
        <v>185.51569691138357</v>
      </c>
      <c r="I84" s="15">
        <v>336.38343450832713</v>
      </c>
    </row>
    <row r="85" spans="1:9" x14ac:dyDescent="0.25">
      <c r="A85" s="7" t="s">
        <v>79</v>
      </c>
      <c r="C85" t="s">
        <v>77</v>
      </c>
      <c r="D85" s="14">
        <v>43.667981654704313</v>
      </c>
      <c r="E85" s="14">
        <v>203.0720195562603</v>
      </c>
      <c r="F85" s="14">
        <v>325.15036910403603</v>
      </c>
      <c r="G85" s="14">
        <v>308.07731292669541</v>
      </c>
      <c r="H85" s="14">
        <v>371.39332721920999</v>
      </c>
      <c r="I85" s="15">
        <v>574.46494536664989</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13.505571488320427</v>
      </c>
      <c r="E88" s="26">
        <v>25.969571047146886</v>
      </c>
      <c r="F88" s="26">
        <v>36.794348017156643</v>
      </c>
      <c r="G88" s="26">
        <v>41.385165400391685</v>
      </c>
      <c r="H88" s="26">
        <v>96.078363802775556</v>
      </c>
      <c r="I88" s="27">
        <v>231.30172551666163</v>
      </c>
    </row>
    <row r="89" spans="1:9" x14ac:dyDescent="0.25">
      <c r="A89" s="7" t="s">
        <v>82</v>
      </c>
      <c r="C89" t="s">
        <v>77</v>
      </c>
      <c r="D89" s="26">
        <v>0.1183617734144239</v>
      </c>
      <c r="E89" s="26">
        <v>0.12773600397151658</v>
      </c>
      <c r="F89" s="26">
        <v>6.7629450947608555E-2</v>
      </c>
      <c r="G89" s="26">
        <v>7.0728412861154E-2</v>
      </c>
      <c r="H89" s="26">
        <v>8.2976768960435807E-2</v>
      </c>
      <c r="I89" s="27">
        <v>6.9639671446454596E-2</v>
      </c>
    </row>
    <row r="90" spans="1:9" x14ac:dyDescent="0.25">
      <c r="A90" s="7" t="s">
        <v>83</v>
      </c>
      <c r="C90" t="s">
        <v>77</v>
      </c>
      <c r="D90" s="14">
        <v>6.1945961329421575</v>
      </c>
      <c r="E90" s="14">
        <v>39.463472975487399</v>
      </c>
      <c r="F90" s="14">
        <v>27.2419924912843</v>
      </c>
      <c r="G90" s="14">
        <v>25.901870347200877</v>
      </c>
      <c r="H90" s="14">
        <v>29.157129735364506</v>
      </c>
      <c r="I90" s="15">
        <v>27.118782649807144</v>
      </c>
    </row>
    <row r="91" spans="1:9" x14ac:dyDescent="0.25">
      <c r="A91" s="7" t="s">
        <v>84</v>
      </c>
      <c r="C91" t="s">
        <v>77</v>
      </c>
      <c r="D91" s="14">
        <v>0</v>
      </c>
      <c r="E91" s="14">
        <v>0</v>
      </c>
      <c r="F91" s="14">
        <v>11.325930837439191</v>
      </c>
      <c r="G91" s="14">
        <v>11.176010238544199</v>
      </c>
      <c r="H91" s="14">
        <v>10.426351898267836</v>
      </c>
      <c r="I91" s="15">
        <v>8.2677325525226699</v>
      </c>
    </row>
    <row r="92" spans="1:9" x14ac:dyDescent="0.25">
      <c r="A92" s="7" t="s">
        <v>85</v>
      </c>
      <c r="C92" t="s">
        <v>77</v>
      </c>
      <c r="D92" s="14">
        <v>1.2221632751362139</v>
      </c>
      <c r="E92" s="14">
        <v>26.788464713840252</v>
      </c>
      <c r="F92" s="14">
        <v>126.26312771591481</v>
      </c>
      <c r="G92" s="14">
        <v>125.5029583076912</v>
      </c>
      <c r="H92" s="14">
        <v>117.00812726399029</v>
      </c>
      <c r="I92" s="15">
        <v>103.87355947427886</v>
      </c>
    </row>
    <row r="93" spans="1:9" x14ac:dyDescent="0.25">
      <c r="A93" s="7" t="s">
        <v>86</v>
      </c>
      <c r="C93" t="s">
        <v>77</v>
      </c>
      <c r="D93" s="26">
        <v>24.021020749263204</v>
      </c>
      <c r="E93" s="26">
        <v>111.0715981346594</v>
      </c>
      <c r="F93" s="26">
        <v>152.72494329815589</v>
      </c>
      <c r="G93" s="26">
        <v>198.16843033147418</v>
      </c>
      <c r="H93" s="26">
        <v>214.2261161704738</v>
      </c>
      <c r="I93" s="27">
        <v>250.11368844912607</v>
      </c>
    </row>
    <row r="94" spans="1:9" x14ac:dyDescent="0.25">
      <c r="A94" s="7" t="s">
        <v>87</v>
      </c>
      <c r="C94" t="s">
        <v>77</v>
      </c>
      <c r="D94" s="26">
        <v>0.7300979215055301</v>
      </c>
      <c r="E94" s="26">
        <v>4.4250133151474511</v>
      </c>
      <c r="F94" s="26">
        <v>15.95349609461762</v>
      </c>
      <c r="G94" s="26">
        <v>17.833417744023158</v>
      </c>
      <c r="H94" s="26">
        <v>89.882654889316669</v>
      </c>
      <c r="I94" s="27">
        <v>290.10830067008624</v>
      </c>
    </row>
    <row r="95" spans="1:9" x14ac:dyDescent="0.25">
      <c r="A95" s="9" t="s">
        <v>34</v>
      </c>
      <c r="C95" t="s">
        <v>77</v>
      </c>
      <c r="D95" s="28">
        <f>SUM(D88:D94)</f>
        <v>45.791811340581958</v>
      </c>
      <c r="E95" s="28">
        <f t="shared" ref="E95:I95" si="7">SUM(E88:E94)</f>
        <v>207.8458561902529</v>
      </c>
      <c r="F95" s="28">
        <f t="shared" si="7"/>
        <v>370.37146790551606</v>
      </c>
      <c r="G95" s="28">
        <f t="shared" si="7"/>
        <v>420.03858078218644</v>
      </c>
      <c r="H95" s="28">
        <f t="shared" si="7"/>
        <v>556.86172052914912</v>
      </c>
      <c r="I95" s="31">
        <f t="shared" si="7"/>
        <v>910.85342898392901</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6">
        <v>296.07424960449049</v>
      </c>
      <c r="E98" s="26">
        <v>574.27733759407215</v>
      </c>
      <c r="F98" s="26">
        <v>2173.6066456576677</v>
      </c>
      <c r="G98" s="26">
        <v>3533.5449900790318</v>
      </c>
      <c r="H98" s="26">
        <v>5749.8536514135858</v>
      </c>
      <c r="I98" s="27">
        <v>9359.1751756371177</v>
      </c>
    </row>
    <row r="99" spans="1:9" x14ac:dyDescent="0.25">
      <c r="A99" s="7" t="s">
        <v>91</v>
      </c>
      <c r="C99" s="26">
        <v>0</v>
      </c>
      <c r="D99" s="26">
        <v>2.2177859218942852E-3</v>
      </c>
      <c r="E99" s="26">
        <v>4.4245324966951993E-2</v>
      </c>
      <c r="F99" s="26">
        <v>4.2821850399734004E-2</v>
      </c>
      <c r="G99" s="26">
        <v>4.6566692644864335E-2</v>
      </c>
      <c r="H99" s="26">
        <v>10.442088364390921</v>
      </c>
      <c r="I99" s="27">
        <v>39.768383597486675</v>
      </c>
    </row>
    <row r="100" spans="1:9" x14ac:dyDescent="0.25">
      <c r="A100" s="7" t="s">
        <v>92</v>
      </c>
      <c r="C100" s="26">
        <v>0</v>
      </c>
      <c r="D100" s="26">
        <v>379.47226682308451</v>
      </c>
      <c r="E100" s="26">
        <v>1753.62332037744</v>
      </c>
      <c r="F100" s="26">
        <v>2407.9027951643639</v>
      </c>
      <c r="G100" s="26">
        <v>3176.2489864575646</v>
      </c>
      <c r="H100" s="26">
        <v>3307.3373494887087</v>
      </c>
      <c r="I100" s="27">
        <v>3639.5832844308366</v>
      </c>
    </row>
    <row r="101" spans="1:9" x14ac:dyDescent="0.25">
      <c r="A101" s="7" t="s">
        <v>93</v>
      </c>
      <c r="C101" s="26">
        <v>1246.2309431284236</v>
      </c>
      <c r="D101" s="26">
        <v>749.86451325793701</v>
      </c>
      <c r="E101" s="26">
        <v>3.4819282455638296</v>
      </c>
      <c r="F101" s="26">
        <v>32.553894099883074</v>
      </c>
      <c r="G101" s="26">
        <v>33.701222052609694</v>
      </c>
      <c r="H101" s="26">
        <v>35.908935322967181</v>
      </c>
      <c r="I101" s="27">
        <v>2.2596705550509322</v>
      </c>
    </row>
    <row r="102" spans="1:9" x14ac:dyDescent="0.25">
      <c r="A102" s="9" t="s">
        <v>34</v>
      </c>
      <c r="C102" s="28">
        <v>1246.2309431284236</v>
      </c>
      <c r="D102" s="28">
        <v>1425.4132474714338</v>
      </c>
      <c r="E102" s="28">
        <v>2331.4268315420427</v>
      </c>
      <c r="F102" s="28">
        <v>4614.1061567723145</v>
      </c>
      <c r="G102" s="28">
        <v>6743.5417652818505</v>
      </c>
      <c r="H102" s="28">
        <v>9103.5420245896512</v>
      </c>
      <c r="I102" s="31">
        <v>13040.786514220492</v>
      </c>
    </row>
    <row r="103" spans="1:9" x14ac:dyDescent="0.25">
      <c r="A103" s="9"/>
      <c r="C103" s="26"/>
      <c r="D103" s="26"/>
      <c r="E103" s="26"/>
      <c r="F103" s="26"/>
      <c r="G103" s="26"/>
      <c r="H103" s="26"/>
      <c r="I103" s="27"/>
    </row>
    <row r="104" spans="1:9" x14ac:dyDescent="0.25">
      <c r="A104" s="10" t="s">
        <v>94</v>
      </c>
      <c r="B104" t="s">
        <v>89</v>
      </c>
      <c r="C104" s="26"/>
      <c r="D104" s="28"/>
      <c r="E104" s="28"/>
      <c r="F104" s="28"/>
      <c r="G104" s="28"/>
      <c r="H104" s="28"/>
      <c r="I104" s="31"/>
    </row>
    <row r="105" spans="1:9" x14ac:dyDescent="0.25">
      <c r="A105" s="7" t="s">
        <v>95</v>
      </c>
      <c r="C105" s="26">
        <v>0</v>
      </c>
      <c r="D105" s="26">
        <v>46.060810742426895</v>
      </c>
      <c r="E105" s="26">
        <v>103.93567556807284</v>
      </c>
      <c r="F105" s="26">
        <v>982.74144872683655</v>
      </c>
      <c r="G105" s="26">
        <v>2431.9327670309758</v>
      </c>
      <c r="H105" s="26">
        <v>4025.3543757763709</v>
      </c>
      <c r="I105" s="27">
        <v>7298.9108338556498</v>
      </c>
    </row>
    <row r="106" spans="1:9" x14ac:dyDescent="0.25">
      <c r="A106" s="7" t="s">
        <v>96</v>
      </c>
      <c r="C106" s="26">
        <v>0</v>
      </c>
      <c r="D106" s="26">
        <v>0</v>
      </c>
      <c r="E106" s="26">
        <v>10.571291076713067</v>
      </c>
      <c r="F106" s="26">
        <v>0.29399850443640124</v>
      </c>
      <c r="G106" s="26">
        <v>1.6385935865335957</v>
      </c>
      <c r="H106" s="26">
        <v>0.32432520601867248</v>
      </c>
      <c r="I106" s="27">
        <v>38.753534233389857</v>
      </c>
    </row>
    <row r="107" spans="1:9" x14ac:dyDescent="0.25">
      <c r="A107" s="7" t="s">
        <v>97</v>
      </c>
      <c r="C107" s="26">
        <v>0</v>
      </c>
      <c r="D107" s="26">
        <v>7.2774853393331063E-2</v>
      </c>
      <c r="E107" s="26">
        <v>292.66320272064058</v>
      </c>
      <c r="F107" s="26">
        <v>172.02512169360804</v>
      </c>
      <c r="G107" s="26">
        <v>54.17356040840447</v>
      </c>
      <c r="H107" s="26">
        <v>8.684046504685293</v>
      </c>
      <c r="I107" s="27">
        <v>257.76042252306604</v>
      </c>
    </row>
    <row r="108" spans="1:9" x14ac:dyDescent="0.25">
      <c r="A108" s="7" t="s">
        <v>98</v>
      </c>
      <c r="C108" s="26">
        <v>0</v>
      </c>
      <c r="D108" s="26">
        <v>78.477911870503704</v>
      </c>
      <c r="E108" s="26">
        <v>365.44937720681384</v>
      </c>
      <c r="F108" s="26">
        <v>1094.7101388454041</v>
      </c>
      <c r="G108" s="26">
        <v>1017.0710808002879</v>
      </c>
      <c r="H108" s="26">
        <v>978.71856203871255</v>
      </c>
      <c r="I108" s="27">
        <v>948.78723280536667</v>
      </c>
    </row>
    <row r="109" spans="1:9" x14ac:dyDescent="0.25">
      <c r="A109" s="7" t="s">
        <v>99</v>
      </c>
      <c r="C109" s="26">
        <v>0</v>
      </c>
      <c r="D109" s="26">
        <v>8.1012629643747864</v>
      </c>
      <c r="E109" s="26">
        <v>3.940458720632082</v>
      </c>
      <c r="F109" s="26">
        <v>2.9753433934504949</v>
      </c>
      <c r="G109" s="26">
        <v>1.581666697038556</v>
      </c>
      <c r="H109" s="26">
        <v>0</v>
      </c>
      <c r="I109" s="27">
        <v>0</v>
      </c>
    </row>
    <row r="110" spans="1:9" x14ac:dyDescent="0.25">
      <c r="A110" s="7" t="s">
        <v>100</v>
      </c>
      <c r="C110" s="26">
        <v>340.47378543787704</v>
      </c>
      <c r="D110" s="26">
        <v>344.60383637296292</v>
      </c>
      <c r="E110" s="26">
        <v>286.77105095514599</v>
      </c>
      <c r="F110" s="26">
        <v>201.27827344525519</v>
      </c>
      <c r="G110" s="26">
        <v>134.0786193026338</v>
      </c>
      <c r="H110" s="26">
        <v>85.404795196059212</v>
      </c>
      <c r="I110" s="27">
        <v>38.470398323254805</v>
      </c>
    </row>
    <row r="111" spans="1:9" x14ac:dyDescent="0.25">
      <c r="A111" s="7" t="s">
        <v>30</v>
      </c>
      <c r="C111" s="26">
        <v>0.52198704833489118</v>
      </c>
      <c r="D111" s="26">
        <v>17.430724744219628</v>
      </c>
      <c r="E111" s="26">
        <v>275.36439098083036</v>
      </c>
      <c r="F111" s="26">
        <v>848.50713449075113</v>
      </c>
      <c r="G111" s="26">
        <v>1426.6196042030201</v>
      </c>
      <c r="H111" s="26">
        <v>1773.2311005477086</v>
      </c>
      <c r="I111" s="27">
        <v>1853.3943333443599</v>
      </c>
    </row>
    <row r="112" spans="1:9" x14ac:dyDescent="0.25">
      <c r="A112" s="7" t="s">
        <v>101</v>
      </c>
      <c r="C112" s="26">
        <v>0</v>
      </c>
      <c r="D112" s="26">
        <v>0</v>
      </c>
      <c r="E112" s="26">
        <v>25.062045472169292</v>
      </c>
      <c r="F112" s="26">
        <v>316.18178100147315</v>
      </c>
      <c r="G112" s="26">
        <v>628.41863645764283</v>
      </c>
      <c r="H112" s="26">
        <v>944.70747838880663</v>
      </c>
      <c r="I112" s="27">
        <v>1217.5848020301271</v>
      </c>
    </row>
    <row r="113" spans="1:9" x14ac:dyDescent="0.25">
      <c r="A113" s="7" t="s">
        <v>102</v>
      </c>
      <c r="C113" s="26">
        <v>906.39416192430292</v>
      </c>
      <c r="D113" s="26">
        <v>931.95828426030801</v>
      </c>
      <c r="E113" s="26">
        <v>966.29735297830143</v>
      </c>
      <c r="F113" s="26">
        <v>993.22437755562066</v>
      </c>
      <c r="G113" s="26">
        <v>1042.5860902713302</v>
      </c>
      <c r="H113" s="26">
        <v>1280.7730800515594</v>
      </c>
      <c r="I113" s="27">
        <v>1377.7622633778194</v>
      </c>
    </row>
    <row r="114" spans="1:9" x14ac:dyDescent="0.25">
      <c r="A114" s="9" t="s">
        <v>34</v>
      </c>
      <c r="C114" s="28">
        <f>SUM(C105:C113)</f>
        <v>1247.3899344105148</v>
      </c>
      <c r="D114" s="28">
        <f t="shared" ref="D114:I114" si="8">SUM(D105:D113)</f>
        <v>1426.7056058081894</v>
      </c>
      <c r="E114" s="28">
        <f t="shared" si="8"/>
        <v>2330.0548456793194</v>
      </c>
      <c r="F114" s="28">
        <f t="shared" si="8"/>
        <v>4611.9376176568358</v>
      </c>
      <c r="G114" s="28">
        <f t="shared" si="8"/>
        <v>6738.1006187578669</v>
      </c>
      <c r="H114" s="28">
        <f t="shared" si="8"/>
        <v>9097.1977637099208</v>
      </c>
      <c r="I114" s="31">
        <f t="shared" si="8"/>
        <v>13031.423820493033</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s="33">
        <v>-40.926859047413885</v>
      </c>
      <c r="E118" s="33">
        <v>-103.53170720296578</v>
      </c>
      <c r="F118" s="33">
        <v>-31.469427771546428</v>
      </c>
      <c r="G118" s="33">
        <v>-30.574759877534582</v>
      </c>
      <c r="H118" s="33">
        <v>-10.30388733516881</v>
      </c>
      <c r="I118" s="34">
        <v>62.183844883738203</v>
      </c>
    </row>
    <row r="119" spans="1:9" x14ac:dyDescent="0.25">
      <c r="A119" s="7" t="s">
        <v>108</v>
      </c>
      <c r="B119" t="s">
        <v>49</v>
      </c>
      <c r="C119" t="s">
        <v>77</v>
      </c>
      <c r="D119" s="71">
        <f t="shared" ref="D119:I119" si="9">D118/(D117*1000)</f>
        <v>-1.7141421949829906E-3</v>
      </c>
      <c r="E119" s="71">
        <f t="shared" si="9"/>
        <v>-3.9523461425068056E-3</v>
      </c>
      <c r="F119" s="71">
        <f t="shared" si="9"/>
        <v>-1.0974899829652796E-3</v>
      </c>
      <c r="G119" s="71">
        <f t="shared" si="9"/>
        <v>-9.6268135634554732E-4</v>
      </c>
      <c r="H119" s="71">
        <f t="shared" si="9"/>
        <v>-2.9233374003940219E-4</v>
      </c>
      <c r="I119" s="72">
        <f t="shared" si="9"/>
        <v>1.5912342916589012E-3</v>
      </c>
    </row>
    <row r="120" spans="1:9" x14ac:dyDescent="0.25">
      <c r="A120" s="7"/>
      <c r="I120" s="8"/>
    </row>
    <row r="121" spans="1:9" x14ac:dyDescent="0.25">
      <c r="A121" s="10" t="s">
        <v>109</v>
      </c>
      <c r="I121" s="8"/>
    </row>
    <row r="122" spans="1:9" x14ac:dyDescent="0.25">
      <c r="A122" s="7" t="s">
        <v>110</v>
      </c>
      <c r="B122" t="s">
        <v>107</v>
      </c>
      <c r="C122" t="s">
        <v>77</v>
      </c>
      <c r="D122" s="24">
        <v>43.155131305550007</v>
      </c>
      <c r="E122" s="24">
        <v>545.41631485481003</v>
      </c>
      <c r="F122" s="24">
        <v>494.22091677359998</v>
      </c>
      <c r="G122" s="24">
        <v>493.1802730223601</v>
      </c>
      <c r="H122" s="24">
        <v>538.30501509239991</v>
      </c>
      <c r="I122" s="25">
        <v>523.3912173484789</v>
      </c>
    </row>
    <row r="123" spans="1:9" x14ac:dyDescent="0.25">
      <c r="A123" s="7" t="s">
        <v>111</v>
      </c>
      <c r="B123" t="s">
        <v>107</v>
      </c>
      <c r="C123" t="s">
        <v>77</v>
      </c>
      <c r="D123" s="24">
        <v>19.158933680680995</v>
      </c>
      <c r="E123" s="24">
        <v>243.51341929349999</v>
      </c>
      <c r="F123" s="24">
        <v>220.56647282951005</v>
      </c>
      <c r="G123" s="24">
        <v>220.10302798711001</v>
      </c>
      <c r="H123" s="24">
        <v>240.28689909970001</v>
      </c>
      <c r="I123" s="25">
        <v>233.5359106561632</v>
      </c>
    </row>
    <row r="124" spans="1:9" x14ac:dyDescent="0.25">
      <c r="A124" s="7" t="s">
        <v>112</v>
      </c>
      <c r="C124" t="s">
        <v>77</v>
      </c>
      <c r="D124" s="17">
        <v>3890.996247036001</v>
      </c>
      <c r="E124" s="17">
        <v>47775.458837479004</v>
      </c>
      <c r="F124" s="17">
        <v>43288.369451210005</v>
      </c>
      <c r="G124" s="17">
        <v>43195.292412577001</v>
      </c>
      <c r="H124" s="17">
        <v>47147.63083177001</v>
      </c>
      <c r="I124" s="18">
        <v>45839.054163213994</v>
      </c>
    </row>
    <row r="125" spans="1:9" x14ac:dyDescent="0.25">
      <c r="A125" s="7" t="s">
        <v>113</v>
      </c>
      <c r="C125" t="s">
        <v>77</v>
      </c>
      <c r="D125" s="17">
        <v>1719.4764904940002</v>
      </c>
      <c r="E125" s="17">
        <v>21258.718801930994</v>
      </c>
      <c r="F125" s="17">
        <v>19252.096004614999</v>
      </c>
      <c r="G125" s="17">
        <v>19209.973186537005</v>
      </c>
      <c r="H125" s="17">
        <v>20969.439442599993</v>
      </c>
      <c r="I125" s="18">
        <v>20378.129939960003</v>
      </c>
    </row>
    <row r="126" spans="1:9" x14ac:dyDescent="0.25">
      <c r="A126" s="7"/>
      <c r="I126" s="8"/>
    </row>
    <row r="127" spans="1:9" x14ac:dyDescent="0.25">
      <c r="A127" s="10" t="s">
        <v>114</v>
      </c>
      <c r="B127" t="s">
        <v>115</v>
      </c>
      <c r="I127" s="8"/>
    </row>
    <row r="128" spans="1:9" x14ac:dyDescent="0.25">
      <c r="A128" s="7" t="s">
        <v>116</v>
      </c>
      <c r="C128" t="s">
        <v>77</v>
      </c>
      <c r="D128" s="24">
        <v>5.515019164278085</v>
      </c>
      <c r="E128" s="24">
        <v>5.0117202267354806</v>
      </c>
      <c r="F128" s="24">
        <v>4.9761598290224107</v>
      </c>
      <c r="G128" s="24">
        <v>4.9804501211187135</v>
      </c>
      <c r="H128" s="24">
        <v>4.9208303614212729</v>
      </c>
      <c r="I128" s="25">
        <v>4.8904275023519395</v>
      </c>
    </row>
    <row r="129" spans="1:9" x14ac:dyDescent="0.25">
      <c r="A129" s="7" t="s">
        <v>117</v>
      </c>
      <c r="C129" t="s">
        <v>77</v>
      </c>
      <c r="D129" s="24">
        <v>10.691383813345757</v>
      </c>
      <c r="E129" s="24">
        <v>5.5691089315658795</v>
      </c>
      <c r="F129" s="24">
        <v>4.7334254738917974</v>
      </c>
      <c r="G129" s="24">
        <v>4.1217450938586371</v>
      </c>
      <c r="H129" s="24">
        <v>3.3781483466932998</v>
      </c>
      <c r="I129" s="25">
        <v>3.0649036802888108</v>
      </c>
    </row>
    <row r="130" spans="1:9" x14ac:dyDescent="0.25">
      <c r="A130" s="7" t="s">
        <v>118</v>
      </c>
      <c r="C130" t="s">
        <v>77</v>
      </c>
      <c r="D130" s="24">
        <v>7.537418333935876</v>
      </c>
      <c r="E130" s="24">
        <v>1.0338619327065803</v>
      </c>
      <c r="F130" s="24">
        <v>0.96250482756168121</v>
      </c>
      <c r="G130" s="24">
        <v>0.90050510125089889</v>
      </c>
      <c r="H130" s="24">
        <v>0.84123075814064774</v>
      </c>
      <c r="I130" s="25">
        <v>0.79718664948608398</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71.244761629516759</v>
      </c>
      <c r="F134" s="24">
        <v>84.863841751567293</v>
      </c>
      <c r="G134" s="24">
        <v>118.1176709181381</v>
      </c>
      <c r="H134" s="24">
        <v>189.44659953512559</v>
      </c>
      <c r="I134" s="25">
        <v>245.58424168287362</v>
      </c>
    </row>
    <row r="135" spans="1:9" x14ac:dyDescent="0.25">
      <c r="A135" s="7" t="s">
        <v>124</v>
      </c>
      <c r="B135" t="s">
        <v>125</v>
      </c>
      <c r="C135" s="14">
        <f>C32/C133*1000</f>
        <v>197.34191099976383</v>
      </c>
      <c r="D135" s="14">
        <f t="shared" ref="D135:I135" si="10">D32/D133*1000</f>
        <v>200.22534425771485</v>
      </c>
      <c r="E135" s="14">
        <f t="shared" si="10"/>
        <v>184.51536588103039</v>
      </c>
      <c r="F135" s="14">
        <f t="shared" si="10"/>
        <v>164.56433837582665</v>
      </c>
      <c r="G135" s="14">
        <f t="shared" si="10"/>
        <v>147.81537542865459</v>
      </c>
      <c r="H135" s="14">
        <f t="shared" si="10"/>
        <v>139.93994522779241</v>
      </c>
      <c r="I135" s="15">
        <f t="shared" si="10"/>
        <v>137.99184491633258</v>
      </c>
    </row>
    <row r="136" spans="1:9" x14ac:dyDescent="0.25">
      <c r="A136" s="7" t="s">
        <v>126</v>
      </c>
      <c r="B136" t="s">
        <v>127</v>
      </c>
      <c r="C136" s="24">
        <f>C13/C133</f>
        <v>14.972286833383549</v>
      </c>
      <c r="D136" s="24">
        <f t="shared" ref="D136:I136" si="11">D13/D133</f>
        <v>14.363089579140421</v>
      </c>
      <c r="E136" s="24">
        <f t="shared" si="11"/>
        <v>9.3493865646577206</v>
      </c>
      <c r="F136" s="24">
        <f t="shared" si="11"/>
        <v>5.7566263189718532</v>
      </c>
      <c r="G136" s="24">
        <f t="shared" si="11"/>
        <v>3.9887177363265272</v>
      </c>
      <c r="H136" s="24">
        <f t="shared" si="11"/>
        <v>2.0979767795987061</v>
      </c>
      <c r="I136" s="25">
        <f t="shared" si="11"/>
        <v>-5.392889921657914E-6</v>
      </c>
    </row>
    <row r="137" spans="1:9" x14ac:dyDescent="0.25">
      <c r="A137" s="7" t="s">
        <v>128</v>
      </c>
      <c r="B137" t="s">
        <v>129</v>
      </c>
      <c r="C137" s="22">
        <f>C13/C117/1000</f>
        <v>0.2130918524871355</v>
      </c>
      <c r="D137" s="22">
        <f t="shared" ref="D137:I137" si="12">D13/D117/1000</f>
        <v>0.20217523873345616</v>
      </c>
      <c r="E137" s="22">
        <f t="shared" si="12"/>
        <v>0.12294804351975568</v>
      </c>
      <c r="F137" s="22">
        <f t="shared" si="12"/>
        <v>7.0787961219222997E-2</v>
      </c>
      <c r="G137" s="22">
        <f t="shared" si="12"/>
        <v>4.5151889168765731E-2</v>
      </c>
      <c r="H137" s="22">
        <f t="shared" si="12"/>
        <v>2.1751156126762563E-2</v>
      </c>
      <c r="I137" s="23">
        <f t="shared" si="12"/>
        <v>-5.1178382250854114E-8</v>
      </c>
    </row>
    <row r="138" spans="1:9" x14ac:dyDescent="0.25">
      <c r="A138" s="11" t="s">
        <v>130</v>
      </c>
      <c r="B138" s="12" t="s">
        <v>131</v>
      </c>
      <c r="C138" s="74">
        <f>C10*2205/C48</f>
        <v>880.54420152533612</v>
      </c>
      <c r="D138" s="74">
        <f t="shared" ref="D138:I138" si="13">D10*2205/D48</f>
        <v>720.13104562694605</v>
      </c>
      <c r="E138" s="74">
        <f t="shared" si="13"/>
        <v>197.63424310784444</v>
      </c>
      <c r="F138" s="74">
        <f t="shared" si="13"/>
        <v>65.691145687989945</v>
      </c>
      <c r="G138" s="74">
        <f t="shared" si="13"/>
        <v>58.269513351744614</v>
      </c>
      <c r="H138" s="74">
        <f t="shared" si="13"/>
        <v>20.224823315608774</v>
      </c>
      <c r="I138" s="75">
        <f t="shared" si="13"/>
        <v>-1.079149273061101</v>
      </c>
    </row>
  </sheetData>
  <mergeCells count="1">
    <mergeCell ref="C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5291-A6E3-4378-97CE-A0281A456F3D}">
  <dimension ref="A1:I138"/>
  <sheetViews>
    <sheetView workbookViewId="0">
      <pane ySplit="4" topLeftCell="A24" activePane="bottomLeft" state="frozen"/>
      <selection pane="bottomLeft" activeCell="I33" sqref="I33"/>
    </sheetView>
  </sheetViews>
  <sheetFormatPr defaultRowHeight="15" x14ac:dyDescent="0.25"/>
  <cols>
    <col min="1" max="1" width="44" bestFit="1" customWidth="1"/>
    <col min="2" max="2" width="14.42578125" customWidth="1"/>
    <col min="3" max="3" width="12.5703125" bestFit="1" customWidth="1"/>
    <col min="4" max="7" width="11" bestFit="1" customWidth="1"/>
    <col min="8" max="8" width="10.5703125" bestFit="1" customWidth="1"/>
    <col min="9" max="9" width="10.140625" bestFit="1" customWidth="1"/>
    <col min="10" max="10" width="8.5703125" bestFit="1" customWidth="1"/>
    <col min="11" max="15" width="9.42578125" bestFit="1" customWidth="1"/>
  </cols>
  <sheetData>
    <row r="1" spans="1:9" ht="18.75" x14ac:dyDescent="0.3">
      <c r="A1" s="79" t="s">
        <v>137</v>
      </c>
    </row>
    <row r="3" spans="1:9" x14ac:dyDescent="0.25">
      <c r="C3" s="87" t="s">
        <v>22</v>
      </c>
      <c r="D3" s="88"/>
      <c r="E3" s="88"/>
      <c r="F3" s="88"/>
      <c r="G3" s="88"/>
      <c r="H3" s="88"/>
      <c r="I3" s="89"/>
    </row>
    <row r="4" spans="1:9" x14ac:dyDescent="0.25">
      <c r="A4" s="1" t="s">
        <v>23</v>
      </c>
      <c r="B4" s="2" t="s">
        <v>24</v>
      </c>
      <c r="C4" s="2">
        <v>2021</v>
      </c>
      <c r="D4" s="2">
        <v>2025</v>
      </c>
      <c r="E4" s="2">
        <f>D4+5</f>
        <v>2030</v>
      </c>
      <c r="F4" s="2">
        <f t="shared" ref="F4:I4" si="0">E4+5</f>
        <v>2035</v>
      </c>
      <c r="G4" s="2">
        <f t="shared" si="0"/>
        <v>2040</v>
      </c>
      <c r="H4" s="2">
        <f t="shared" si="0"/>
        <v>2045</v>
      </c>
      <c r="I4" s="3">
        <f t="shared" si="0"/>
        <v>2050</v>
      </c>
    </row>
    <row r="5" spans="1:9" x14ac:dyDescent="0.25">
      <c r="A5" s="4" t="s">
        <v>25</v>
      </c>
      <c r="B5" s="5" t="s">
        <v>26</v>
      </c>
      <c r="C5" s="5"/>
      <c r="D5" s="5"/>
      <c r="E5" s="5"/>
      <c r="F5" s="5"/>
      <c r="G5" s="5"/>
      <c r="H5" s="5"/>
      <c r="I5" s="6"/>
    </row>
    <row r="6" spans="1:9" x14ac:dyDescent="0.25">
      <c r="A6" s="7" t="s">
        <v>27</v>
      </c>
      <c r="C6" s="13">
        <v>282.46800000000002</v>
      </c>
      <c r="D6" s="13">
        <v>269.37299999999999</v>
      </c>
      <c r="E6" s="13">
        <v>234.41900000000001</v>
      </c>
      <c r="F6" s="13">
        <v>180.94300000000001</v>
      </c>
      <c r="G6" s="13">
        <v>107.562</v>
      </c>
      <c r="H6" s="13">
        <v>48.305999999999997</v>
      </c>
      <c r="I6" s="16">
        <v>28.692</v>
      </c>
    </row>
    <row r="7" spans="1:9" x14ac:dyDescent="0.25">
      <c r="A7" s="7" t="s">
        <v>28</v>
      </c>
      <c r="C7" s="13">
        <v>368.483</v>
      </c>
      <c r="D7" s="13">
        <v>356.18299999999999</v>
      </c>
      <c r="E7" s="13">
        <v>298.14400000000001</v>
      </c>
      <c r="F7" s="13">
        <v>231.43299999999999</v>
      </c>
      <c r="G7" s="13">
        <v>135.67699999999999</v>
      </c>
      <c r="H7" s="13">
        <v>56.116</v>
      </c>
      <c r="I7" s="16">
        <v>30.603999999999999</v>
      </c>
    </row>
    <row r="8" spans="1:9" x14ac:dyDescent="0.25">
      <c r="A8" s="7" t="s">
        <v>29</v>
      </c>
      <c r="C8" s="13">
        <v>889.29</v>
      </c>
      <c r="D8" s="13">
        <v>919.48900000000003</v>
      </c>
      <c r="E8" s="13">
        <v>770.45</v>
      </c>
      <c r="F8" s="13">
        <v>556.51</v>
      </c>
      <c r="G8" s="13">
        <v>492.65899999999999</v>
      </c>
      <c r="H8" s="13">
        <v>351.84399999999999</v>
      </c>
      <c r="I8" s="16">
        <v>96.179000000000002</v>
      </c>
    </row>
    <row r="9" spans="1:9" x14ac:dyDescent="0.25">
      <c r="A9" s="7" t="s">
        <v>30</v>
      </c>
      <c r="C9" s="13">
        <v>1828.231</v>
      </c>
      <c r="D9" s="13">
        <v>1862.211</v>
      </c>
      <c r="E9" s="13">
        <v>1456.0609999999999</v>
      </c>
      <c r="F9" s="13">
        <v>872.77099999999996</v>
      </c>
      <c r="G9" s="13">
        <v>506.56400000000002</v>
      </c>
      <c r="H9" s="13">
        <v>253.20500000000001</v>
      </c>
      <c r="I9" s="16">
        <v>72.572000000000003</v>
      </c>
    </row>
    <row r="10" spans="1:9" x14ac:dyDescent="0.25">
      <c r="A10" s="7" t="s">
        <v>31</v>
      </c>
      <c r="C10" s="13">
        <v>1600.83</v>
      </c>
      <c r="D10" s="13">
        <v>1426.0619999999999</v>
      </c>
      <c r="E10" s="13">
        <v>504.505</v>
      </c>
      <c r="F10" s="13">
        <v>249.76599999999999</v>
      </c>
      <c r="G10" s="13">
        <v>273.56799999999998</v>
      </c>
      <c r="H10" s="13">
        <v>112.333</v>
      </c>
      <c r="I10" s="16">
        <v>20.443000000000001</v>
      </c>
    </row>
    <row r="11" spans="1:9" x14ac:dyDescent="0.25">
      <c r="A11" s="7" t="s">
        <v>32</v>
      </c>
      <c r="C11" s="13">
        <v>0</v>
      </c>
      <c r="D11" s="13">
        <v>0</v>
      </c>
      <c r="E11" s="13">
        <v>-43.334000000000003</v>
      </c>
      <c r="F11" s="13">
        <v>-46.277000000000001</v>
      </c>
      <c r="G11" s="13">
        <v>-34.877000000000002</v>
      </c>
      <c r="H11" s="13">
        <v>-54.988999999999997</v>
      </c>
      <c r="I11" s="16">
        <v>-248.488</v>
      </c>
    </row>
    <row r="12" spans="1:9" x14ac:dyDescent="0.25">
      <c r="A12" s="7" t="s">
        <v>33</v>
      </c>
      <c r="C12" s="13">
        <v>0</v>
      </c>
      <c r="D12" s="13">
        <v>0</v>
      </c>
      <c r="E12" s="13">
        <v>0</v>
      </c>
      <c r="F12" s="13">
        <v>0</v>
      </c>
      <c r="G12" s="13">
        <v>-1E-3</v>
      </c>
      <c r="H12" s="13">
        <v>-2E-3</v>
      </c>
      <c r="I12" s="16">
        <v>-2E-3</v>
      </c>
    </row>
    <row r="13" spans="1:9" x14ac:dyDescent="0.25">
      <c r="A13" s="9" t="s">
        <v>34</v>
      </c>
      <c r="C13" s="20">
        <v>4969.3019999999997</v>
      </c>
      <c r="D13" s="20">
        <v>4833.3180000000002</v>
      </c>
      <c r="E13" s="20">
        <v>3220.2449999999999</v>
      </c>
      <c r="F13" s="20">
        <v>2045.1459999999997</v>
      </c>
      <c r="G13" s="20">
        <v>1481.152</v>
      </c>
      <c r="H13" s="20">
        <v>766.81299999999999</v>
      </c>
      <c r="I13" s="21">
        <v>9.5496527352523231E-15</v>
      </c>
    </row>
    <row r="14" spans="1:9" x14ac:dyDescent="0.25">
      <c r="A14" s="7"/>
      <c r="I14" s="8"/>
    </row>
    <row r="15" spans="1:9" x14ac:dyDescent="0.25">
      <c r="A15" s="10" t="s">
        <v>35</v>
      </c>
      <c r="B15" t="s">
        <v>36</v>
      </c>
      <c r="I15" s="8"/>
    </row>
    <row r="16" spans="1:9" x14ac:dyDescent="0.25">
      <c r="A16" s="7" t="s">
        <v>37</v>
      </c>
      <c r="C16" s="36">
        <v>47.200234092278883</v>
      </c>
      <c r="D16" s="36">
        <v>50.658216191676821</v>
      </c>
      <c r="E16" s="36">
        <v>42.589821577257666</v>
      </c>
      <c r="F16" s="36">
        <v>31.751376894413252</v>
      </c>
      <c r="G16" s="36">
        <v>23.301663166234452</v>
      </c>
      <c r="H16" s="36">
        <v>15.890532818442525</v>
      </c>
      <c r="I16" s="37">
        <v>8.377075080391247</v>
      </c>
    </row>
    <row r="17" spans="1:9" x14ac:dyDescent="0.25">
      <c r="A17" s="7" t="s">
        <v>38</v>
      </c>
      <c r="C17" s="36">
        <v>33.881476729761758</v>
      </c>
      <c r="D17" s="36">
        <v>33.322067005118939</v>
      </c>
      <c r="E17" s="36">
        <v>34.301156639932373</v>
      </c>
      <c r="F17" s="36">
        <v>25.826708015426604</v>
      </c>
      <c r="G17" s="36">
        <v>21.333341976961819</v>
      </c>
      <c r="H17" s="36">
        <v>13.89416923708564</v>
      </c>
      <c r="I17" s="37">
        <v>6.4320088682489773</v>
      </c>
    </row>
    <row r="18" spans="1:9" x14ac:dyDescent="0.25">
      <c r="A18" s="7" t="s">
        <v>39</v>
      </c>
      <c r="C18" s="36">
        <v>11.70361793663983</v>
      </c>
      <c r="D18" s="36">
        <v>12.14382031123843</v>
      </c>
      <c r="E18" s="36">
        <v>0.8140106552953289</v>
      </c>
      <c r="F18" s="36">
        <v>0.63833290152041622</v>
      </c>
      <c r="G18" s="36">
        <v>0.4541482940144525</v>
      </c>
      <c r="H18" s="36">
        <v>0.25453559526465214</v>
      </c>
      <c r="I18" s="37">
        <v>8.7686107810619099E-2</v>
      </c>
    </row>
    <row r="19" spans="1:9" x14ac:dyDescent="0.25">
      <c r="A19" s="7" t="s">
        <v>40</v>
      </c>
      <c r="C19" s="36">
        <v>8.3882732765571486</v>
      </c>
      <c r="D19" s="36">
        <v>8.3169950623049633</v>
      </c>
      <c r="E19" s="36">
        <v>8.2393747260326791</v>
      </c>
      <c r="F19" s="36">
        <v>8.1633909875260375</v>
      </c>
      <c r="G19" s="36">
        <v>8.1596841359423067</v>
      </c>
      <c r="H19" s="36">
        <v>8.1585850844758347</v>
      </c>
      <c r="I19" s="37">
        <v>8.1285487379843282</v>
      </c>
    </row>
    <row r="20" spans="1:9" x14ac:dyDescent="0.25">
      <c r="A20" s="7" t="s">
        <v>41</v>
      </c>
      <c r="C20" s="36">
        <v>0.58106493640694035</v>
      </c>
      <c r="D20" s="36">
        <v>1.2673937719561257</v>
      </c>
      <c r="E20" s="36">
        <v>3.3966914784364062</v>
      </c>
      <c r="F20" s="36">
        <v>7.5038128480339621</v>
      </c>
      <c r="G20" s="36">
        <v>9.7810721917869188</v>
      </c>
      <c r="H20" s="36">
        <v>13.010214845770664</v>
      </c>
      <c r="I20" s="37">
        <v>17.983005262869732</v>
      </c>
    </row>
    <row r="21" spans="1:9" x14ac:dyDescent="0.25">
      <c r="A21" s="7" t="s">
        <v>42</v>
      </c>
      <c r="C21" s="36">
        <v>1.375438970728954</v>
      </c>
      <c r="D21" s="36">
        <v>2.6216093941294689</v>
      </c>
      <c r="E21" s="36">
        <v>6.1452244520428874</v>
      </c>
      <c r="F21" s="36">
        <v>12.417047152713055</v>
      </c>
      <c r="G21" s="36">
        <v>14.692791135822008</v>
      </c>
      <c r="H21" s="36">
        <v>17.721736388755627</v>
      </c>
      <c r="I21" s="37">
        <v>21.080865868210175</v>
      </c>
    </row>
    <row r="22" spans="1:9" x14ac:dyDescent="0.25">
      <c r="A22" s="7" t="s">
        <v>43</v>
      </c>
      <c r="C22" s="36">
        <v>0.89062451039073287</v>
      </c>
      <c r="D22" s="36">
        <v>0.89299536870659335</v>
      </c>
      <c r="E22" s="36">
        <v>0.97371260119700465</v>
      </c>
      <c r="F22" s="36">
        <v>0.88955455910501346</v>
      </c>
      <c r="G22" s="36">
        <v>0.89746314462338439</v>
      </c>
      <c r="H22" s="36">
        <v>0.94357390261679519</v>
      </c>
      <c r="I22" s="37">
        <v>0.9966356232531407</v>
      </c>
    </row>
    <row r="23" spans="1:9" x14ac:dyDescent="0.25">
      <c r="A23" s="7" t="s">
        <v>44</v>
      </c>
      <c r="C23" s="36">
        <v>3.8293605296489938E-2</v>
      </c>
      <c r="D23" s="36">
        <v>3.8267132612282817E-2</v>
      </c>
      <c r="E23" s="36">
        <v>3.8061111208854984E-2</v>
      </c>
      <c r="F23" s="36">
        <v>1.7009256561911122E-2</v>
      </c>
      <c r="G23" s="36">
        <v>1.6721576111010848E-2</v>
      </c>
      <c r="H23" s="36">
        <v>1.5661141928365443E-2</v>
      </c>
      <c r="I23" s="37">
        <v>1.3846364887408877E-2</v>
      </c>
    </row>
    <row r="24" spans="1:9" x14ac:dyDescent="0.25">
      <c r="A24" s="7" t="s">
        <v>45</v>
      </c>
      <c r="C24" s="36">
        <v>2.1804279748038304</v>
      </c>
      <c r="D24" s="36">
        <v>2.5483003218340992</v>
      </c>
      <c r="E24" s="36">
        <v>2.993519978632889</v>
      </c>
      <c r="F24" s="36">
        <v>1.8706316684041375</v>
      </c>
      <c r="G24" s="36">
        <v>0.81886972337598007</v>
      </c>
      <c r="H24" s="36">
        <v>1.1286352610238699</v>
      </c>
      <c r="I24" s="37">
        <v>0.93058696958424125</v>
      </c>
    </row>
    <row r="25" spans="1:9" x14ac:dyDescent="0.25">
      <c r="A25" s="9" t="s">
        <v>34</v>
      </c>
      <c r="C25" s="39">
        <v>106.23945203286456</v>
      </c>
      <c r="D25" s="39">
        <v>111.80966455957773</v>
      </c>
      <c r="E25" s="39">
        <v>99.491573220036102</v>
      </c>
      <c r="F25" s="39">
        <v>89.077864283704386</v>
      </c>
      <c r="G25" s="39">
        <v>79.45575534487233</v>
      </c>
      <c r="H25" s="39">
        <v>71.017644275363963</v>
      </c>
      <c r="I25" s="45">
        <v>64.030258883239867</v>
      </c>
    </row>
    <row r="26" spans="1:9" x14ac:dyDescent="0.25">
      <c r="A26" s="7"/>
      <c r="I26" s="8"/>
    </row>
    <row r="27" spans="1:9" x14ac:dyDescent="0.25">
      <c r="A27" s="10" t="s">
        <v>46</v>
      </c>
      <c r="B27" t="s">
        <v>36</v>
      </c>
      <c r="I27" s="8"/>
    </row>
    <row r="28" spans="1:9" x14ac:dyDescent="0.25">
      <c r="A28" s="7" t="s">
        <v>27</v>
      </c>
      <c r="C28" s="29">
        <v>9.0141188220243365</v>
      </c>
      <c r="D28" s="29">
        <v>8.9408670083386124</v>
      </c>
      <c r="E28" s="29">
        <v>8.5157521760703876</v>
      </c>
      <c r="F28" s="29">
        <v>8.0304149311158675</v>
      </c>
      <c r="G28" s="29">
        <v>7.5134645670383637</v>
      </c>
      <c r="H28" s="29">
        <v>7.3170352679072579</v>
      </c>
      <c r="I28" s="30">
        <v>7.400723922956888</v>
      </c>
    </row>
    <row r="29" spans="1:9" x14ac:dyDescent="0.25">
      <c r="A29" s="7" t="s">
        <v>29</v>
      </c>
      <c r="C29" s="29">
        <v>19.823332075304997</v>
      </c>
      <c r="D29" s="29">
        <v>21.089760213085931</v>
      </c>
      <c r="E29" s="29">
        <v>21.287102140237835</v>
      </c>
      <c r="F29" s="29">
        <v>21.232154467262255</v>
      </c>
      <c r="G29" s="29">
        <v>21.060739877431693</v>
      </c>
      <c r="H29" s="29">
        <v>21.365827837763202</v>
      </c>
      <c r="I29" s="30">
        <v>21.833275709080073</v>
      </c>
    </row>
    <row r="30" spans="1:9" x14ac:dyDescent="0.25">
      <c r="A30" s="7" t="s">
        <v>47</v>
      </c>
      <c r="C30" s="29">
        <v>11.972416330164171</v>
      </c>
      <c r="D30" s="29">
        <v>11.890876049311888</v>
      </c>
      <c r="E30" s="29">
        <v>11.320166504167743</v>
      </c>
      <c r="F30" s="29">
        <v>10.272285254651834</v>
      </c>
      <c r="G30" s="29">
        <v>9.1203512662085053</v>
      </c>
      <c r="H30" s="29">
        <v>8.520698293584454</v>
      </c>
      <c r="I30" s="30">
        <v>8.3563331444331688</v>
      </c>
    </row>
    <row r="31" spans="1:9" x14ac:dyDescent="0.25">
      <c r="A31" s="7" t="s">
        <v>30</v>
      </c>
      <c r="C31" s="29">
        <v>24.687913033328112</v>
      </c>
      <c r="D31" s="29">
        <v>25.37007505252928</v>
      </c>
      <c r="E31" s="29">
        <v>22.437792674134673</v>
      </c>
      <c r="F31" s="29">
        <v>18.490175434751244</v>
      </c>
      <c r="G31" s="29">
        <v>15.448035454200106</v>
      </c>
      <c r="H31" s="29">
        <v>13.9346491240743</v>
      </c>
      <c r="I31" s="30">
        <v>13.585139714022835</v>
      </c>
    </row>
    <row r="32" spans="1:9" x14ac:dyDescent="0.25">
      <c r="A32" s="9" t="s">
        <v>34</v>
      </c>
      <c r="C32" s="32">
        <f t="shared" ref="C32:I32" si="1">SUM(C28:C31)</f>
        <v>65.497780260821614</v>
      </c>
      <c r="D32" s="32">
        <f t="shared" si="1"/>
        <v>67.291578323265725</v>
      </c>
      <c r="E32" s="32">
        <f t="shared" si="1"/>
        <v>63.560813494610642</v>
      </c>
      <c r="F32" s="32">
        <f t="shared" si="1"/>
        <v>58.025030087781197</v>
      </c>
      <c r="G32" s="32">
        <f t="shared" si="1"/>
        <v>53.142591164878667</v>
      </c>
      <c r="H32" s="32">
        <f t="shared" si="1"/>
        <v>51.138210523329214</v>
      </c>
      <c r="I32" s="43">
        <f t="shared" si="1"/>
        <v>51.175472490492972</v>
      </c>
    </row>
    <row r="33" spans="1:9" x14ac:dyDescent="0.25">
      <c r="A33" s="10" t="s">
        <v>48</v>
      </c>
      <c r="B33" t="s">
        <v>49</v>
      </c>
      <c r="C33" s="76">
        <v>0.2046</v>
      </c>
      <c r="D33" s="76">
        <v>0.2107</v>
      </c>
      <c r="E33" s="76">
        <v>0.2596</v>
      </c>
      <c r="F33" s="76">
        <v>0.34920000000000001</v>
      </c>
      <c r="G33" s="76">
        <v>0.44169999999999998</v>
      </c>
      <c r="H33" s="76">
        <v>0.50280000000000002</v>
      </c>
      <c r="I33" s="77">
        <v>0.52610000000000001</v>
      </c>
    </row>
    <row r="34" spans="1:9" x14ac:dyDescent="0.25">
      <c r="A34" s="7"/>
      <c r="I34" s="8"/>
    </row>
    <row r="35" spans="1:9" x14ac:dyDescent="0.25">
      <c r="A35" s="10" t="s">
        <v>50</v>
      </c>
      <c r="B35" t="s">
        <v>51</v>
      </c>
      <c r="I35" s="8"/>
    </row>
    <row r="36" spans="1:9" x14ac:dyDescent="0.25">
      <c r="A36" s="7" t="s">
        <v>39</v>
      </c>
      <c r="C36" s="17">
        <v>1080.6343863732302</v>
      </c>
      <c r="D36" s="17">
        <v>1109.7305612590737</v>
      </c>
      <c r="E36" s="17">
        <v>0</v>
      </c>
      <c r="F36" s="17">
        <v>0</v>
      </c>
      <c r="G36" s="17">
        <v>0</v>
      </c>
      <c r="H36" s="17">
        <v>0</v>
      </c>
      <c r="I36" s="18">
        <v>0</v>
      </c>
    </row>
    <row r="37" spans="1:9" x14ac:dyDescent="0.25">
      <c r="A37" s="7" t="s">
        <v>52</v>
      </c>
      <c r="C37" s="17">
        <v>0</v>
      </c>
      <c r="D37" s="17">
        <v>6.4633937236647468E-2</v>
      </c>
      <c r="E37" s="17">
        <v>7.0063960217105495E-2</v>
      </c>
      <c r="F37" s="17">
        <v>3.7516327793448087E-2</v>
      </c>
      <c r="G37" s="17">
        <v>4.3783622350180011E-2</v>
      </c>
      <c r="H37" s="17">
        <v>4.8390574369011577E-2</v>
      </c>
      <c r="I37" s="18">
        <v>3.959010505167939E-2</v>
      </c>
    </row>
    <row r="38" spans="1:9" x14ac:dyDescent="0.25">
      <c r="A38" s="7" t="s">
        <v>38</v>
      </c>
      <c r="C38" s="17">
        <v>1226.9266644097725</v>
      </c>
      <c r="D38" s="17">
        <v>988.91467809698077</v>
      </c>
      <c r="E38" s="17">
        <v>1335.7920220880007</v>
      </c>
      <c r="F38" s="17">
        <v>624.60932392055622</v>
      </c>
      <c r="G38" s="17">
        <v>777.53134109029395</v>
      </c>
      <c r="H38" s="17">
        <v>525.79987411732543</v>
      </c>
      <c r="I38" s="18">
        <v>210.47977225170399</v>
      </c>
    </row>
    <row r="39" spans="1:9" x14ac:dyDescent="0.25">
      <c r="A39" s="7" t="s">
        <v>53</v>
      </c>
      <c r="C39" s="17">
        <v>0</v>
      </c>
      <c r="D39" s="17">
        <v>6.4982983366130007</v>
      </c>
      <c r="E39" s="17">
        <v>37.73594759551596</v>
      </c>
      <c r="F39" s="17">
        <v>33.02771787072254</v>
      </c>
      <c r="G39" s="17">
        <v>31.342990811006956</v>
      </c>
      <c r="H39" s="17">
        <v>31.674676594158118</v>
      </c>
      <c r="I39" s="18">
        <v>28.533515688870192</v>
      </c>
    </row>
    <row r="40" spans="1:9" x14ac:dyDescent="0.25">
      <c r="A40" s="7" t="s">
        <v>40</v>
      </c>
      <c r="C40" s="17">
        <v>806.41820467659625</v>
      </c>
      <c r="D40" s="17">
        <v>799.61506283103927</v>
      </c>
      <c r="E40" s="17">
        <v>794.70007092246601</v>
      </c>
      <c r="F40" s="17">
        <v>787.38319034846097</v>
      </c>
      <c r="G40" s="17">
        <v>786.99605475892463</v>
      </c>
      <c r="H40" s="17">
        <v>786.89174394162501</v>
      </c>
      <c r="I40" s="18">
        <v>784.09874029369507</v>
      </c>
    </row>
    <row r="41" spans="1:9" x14ac:dyDescent="0.25">
      <c r="A41" s="7" t="s">
        <v>54</v>
      </c>
      <c r="C41" s="17">
        <v>10.531634506336896</v>
      </c>
      <c r="D41" s="17">
        <v>1.2035924372715154</v>
      </c>
      <c r="E41" s="17">
        <v>2.4978862348349939</v>
      </c>
      <c r="F41" s="17">
        <v>1.014140453034974</v>
      </c>
      <c r="G41" s="17">
        <v>1.2648493266242986</v>
      </c>
      <c r="H41" s="17">
        <v>1.1579570055804311</v>
      </c>
      <c r="I41" s="18">
        <v>0.73011310642645932</v>
      </c>
    </row>
    <row r="42" spans="1:9" x14ac:dyDescent="0.25">
      <c r="A42" s="7" t="s">
        <v>43</v>
      </c>
      <c r="C42" s="17">
        <v>284.13802035109967</v>
      </c>
      <c r="D42" s="17">
        <v>298.22961923584649</v>
      </c>
      <c r="E42" s="17">
        <v>321.86711492152233</v>
      </c>
      <c r="F42" s="17">
        <v>297.23092376675044</v>
      </c>
      <c r="G42" s="17">
        <v>290.87984323752977</v>
      </c>
      <c r="H42" s="17">
        <v>313.04797683388455</v>
      </c>
      <c r="I42" s="18">
        <v>328.57028101583387</v>
      </c>
    </row>
    <row r="43" spans="1:9" x14ac:dyDescent="0.25">
      <c r="A43" s="7" t="s">
        <v>55</v>
      </c>
      <c r="C43" s="17">
        <v>0.12828839020742067</v>
      </c>
      <c r="D43" s="17">
        <v>17.936790509555266</v>
      </c>
      <c r="E43" s="17">
        <v>88.880861297792649</v>
      </c>
      <c r="F43" s="17">
        <v>181.53017613013239</v>
      </c>
      <c r="G43" s="17">
        <v>304.90965252930636</v>
      </c>
      <c r="H43" s="17">
        <v>274.38517203818157</v>
      </c>
      <c r="I43" s="18">
        <v>348.64696459414421</v>
      </c>
    </row>
    <row r="44" spans="1:9" x14ac:dyDescent="0.25">
      <c r="A44" s="7" t="s">
        <v>56</v>
      </c>
      <c r="C44" s="17">
        <v>402.98981557490225</v>
      </c>
      <c r="D44" s="17">
        <v>750.41297330330201</v>
      </c>
      <c r="E44" s="17">
        <v>1712.1814048343549</v>
      </c>
      <c r="F44" s="17">
        <v>3457.6981804680668</v>
      </c>
      <c r="G44" s="17">
        <v>4001.301114124271</v>
      </c>
      <c r="H44" s="17">
        <v>4919.5586699183323</v>
      </c>
      <c r="I44" s="18">
        <v>5829.801414130995</v>
      </c>
    </row>
    <row r="45" spans="1:9" x14ac:dyDescent="0.25">
      <c r="A45" s="7" t="s">
        <v>57</v>
      </c>
      <c r="C45" s="17">
        <v>170.30039167847022</v>
      </c>
      <c r="D45" s="17">
        <v>371.45186751351866</v>
      </c>
      <c r="E45" s="17">
        <v>995.51332896729377</v>
      </c>
      <c r="F45" s="17">
        <v>2199.2417491307042</v>
      </c>
      <c r="G45" s="17">
        <v>2866.6682859867879</v>
      </c>
      <c r="H45" s="17">
        <v>3813.0758633559981</v>
      </c>
      <c r="I45" s="18">
        <v>5270.5173689536141</v>
      </c>
    </row>
    <row r="46" spans="1:9" x14ac:dyDescent="0.25">
      <c r="A46" s="7" t="s">
        <v>44</v>
      </c>
      <c r="C46" s="17">
        <v>11.223213744575013</v>
      </c>
      <c r="D46" s="17">
        <v>11.215455044631542</v>
      </c>
      <c r="E46" s="17">
        <v>11.155073625104038</v>
      </c>
      <c r="F46" s="17">
        <v>4.9851279489774676</v>
      </c>
      <c r="G46" s="17">
        <v>4.9008136315975523</v>
      </c>
      <c r="H46" s="17">
        <v>4.5900181501657222</v>
      </c>
      <c r="I46" s="18">
        <v>4.0581374230389438</v>
      </c>
    </row>
    <row r="47" spans="1:9" x14ac:dyDescent="0.25">
      <c r="A47" s="7" t="s">
        <v>45</v>
      </c>
      <c r="C47" s="17">
        <v>18.361417511327481</v>
      </c>
      <c r="D47" s="17">
        <v>15.166112723503286</v>
      </c>
      <c r="E47" s="17">
        <v>17.084600691844194</v>
      </c>
      <c r="F47" s="17">
        <v>12.489310636221305</v>
      </c>
      <c r="G47" s="17">
        <v>12.623293146426578</v>
      </c>
      <c r="H47" s="17">
        <v>11.763761601128348</v>
      </c>
      <c r="I47" s="18">
        <v>7.8261826924916296</v>
      </c>
    </row>
    <row r="48" spans="1:9" x14ac:dyDescent="0.25">
      <c r="A48" s="9" t="s">
        <v>34</v>
      </c>
      <c r="C48" s="19">
        <f>SUM(C36:C47)</f>
        <v>4011.6520372165178</v>
      </c>
      <c r="D48" s="19">
        <f t="shared" ref="D48:I48" si="2">SUM(D36:D47)</f>
        <v>4370.439645228571</v>
      </c>
      <c r="E48" s="19">
        <f t="shared" si="2"/>
        <v>5317.4783751389477</v>
      </c>
      <c r="F48" s="19">
        <f t="shared" si="2"/>
        <v>7599.2473570014208</v>
      </c>
      <c r="G48" s="19">
        <f t="shared" si="2"/>
        <v>9078.4620222651192</v>
      </c>
      <c r="H48" s="19">
        <f t="shared" si="2"/>
        <v>10681.994104130748</v>
      </c>
      <c r="I48" s="44">
        <f t="shared" si="2"/>
        <v>12813.302080255866</v>
      </c>
    </row>
    <row r="49" spans="1:9" x14ac:dyDescent="0.25">
      <c r="A49" s="7"/>
      <c r="I49" s="8"/>
    </row>
    <row r="50" spans="1:9" x14ac:dyDescent="0.25">
      <c r="A50" s="10" t="s">
        <v>58</v>
      </c>
      <c r="B50" t="s">
        <v>59</v>
      </c>
      <c r="I50" s="8"/>
    </row>
    <row r="51" spans="1:9" x14ac:dyDescent="0.25">
      <c r="A51" s="7" t="s">
        <v>39</v>
      </c>
      <c r="C51" s="13">
        <v>205.48229353999997</v>
      </c>
      <c r="D51" s="13">
        <v>170.69369951000004</v>
      </c>
      <c r="E51" s="13">
        <v>0</v>
      </c>
      <c r="F51" s="13">
        <v>0</v>
      </c>
      <c r="G51" s="13">
        <v>0</v>
      </c>
      <c r="H51" s="13">
        <v>0</v>
      </c>
      <c r="I51" s="16">
        <v>0</v>
      </c>
    </row>
    <row r="52" spans="1:9" x14ac:dyDescent="0.25">
      <c r="A52" s="7" t="s">
        <v>52</v>
      </c>
      <c r="C52" s="13">
        <v>0</v>
      </c>
      <c r="D52" s="13">
        <v>8.502319999999999E-3</v>
      </c>
      <c r="E52" s="13">
        <v>8.9219999999999994E-3</v>
      </c>
      <c r="F52" s="13">
        <v>9.381409999999998E-3</v>
      </c>
      <c r="G52" s="13">
        <v>1.3339539999999988E-2</v>
      </c>
      <c r="H52" s="13">
        <v>1.5018480000000001E-2</v>
      </c>
      <c r="I52" s="16">
        <v>1.5597879999999995E-2</v>
      </c>
    </row>
    <row r="53" spans="1:9" x14ac:dyDescent="0.25">
      <c r="A53" s="7" t="s">
        <v>38</v>
      </c>
      <c r="C53" s="13">
        <v>495.81070035999977</v>
      </c>
      <c r="D53" s="13">
        <v>467.3607262700001</v>
      </c>
      <c r="E53" s="13">
        <v>514.25149791000001</v>
      </c>
      <c r="F53" s="13">
        <v>484.33600002999981</v>
      </c>
      <c r="G53" s="13">
        <v>542.13540053999975</v>
      </c>
      <c r="H53" s="13">
        <v>547.00956448000045</v>
      </c>
      <c r="I53" s="16">
        <v>518.76597355999945</v>
      </c>
    </row>
    <row r="54" spans="1:9" x14ac:dyDescent="0.25">
      <c r="A54" s="7" t="s">
        <v>53</v>
      </c>
      <c r="C54" s="13">
        <v>0</v>
      </c>
      <c r="D54" s="13">
        <v>0.78275116</v>
      </c>
      <c r="E54" s="13">
        <v>4.6360062899999992</v>
      </c>
      <c r="F54" s="13">
        <v>4.6433636099999998</v>
      </c>
      <c r="G54" s="13">
        <v>4.6584837999999991</v>
      </c>
      <c r="H54" s="13">
        <v>4.6719655600000003</v>
      </c>
      <c r="I54" s="16">
        <v>4.6828485300000002</v>
      </c>
    </row>
    <row r="55" spans="1:9" x14ac:dyDescent="0.25">
      <c r="A55" s="7" t="s">
        <v>40</v>
      </c>
      <c r="C55" s="13">
        <v>96.645000650000028</v>
      </c>
      <c r="D55" s="13">
        <v>95.903988150000004</v>
      </c>
      <c r="E55" s="13">
        <v>95.233247569999989</v>
      </c>
      <c r="F55" s="13">
        <v>94.467684040000009</v>
      </c>
      <c r="G55" s="13">
        <v>94.467690099999984</v>
      </c>
      <c r="H55" s="13">
        <v>94.467689039999996</v>
      </c>
      <c r="I55" s="16">
        <v>94.467744000000025</v>
      </c>
    </row>
    <row r="56" spans="1:9" x14ac:dyDescent="0.25">
      <c r="A56" s="7" t="s">
        <v>43</v>
      </c>
      <c r="C56" s="13">
        <v>78.894739449999989</v>
      </c>
      <c r="D56" s="13">
        <v>78.938749989999991</v>
      </c>
      <c r="E56" s="13">
        <v>83.038848229999999</v>
      </c>
      <c r="F56" s="13">
        <v>83.177848000000012</v>
      </c>
      <c r="G56" s="13">
        <v>83.538829539999966</v>
      </c>
      <c r="H56" s="13">
        <v>83.800810990000016</v>
      </c>
      <c r="I56" s="16">
        <v>84.381751389999991</v>
      </c>
    </row>
    <row r="57" spans="1:9" x14ac:dyDescent="0.25">
      <c r="A57" s="7" t="s">
        <v>55</v>
      </c>
      <c r="C57" s="13">
        <v>4.1001320000000001E-2</v>
      </c>
      <c r="D57" s="13">
        <v>5.5441196199999991</v>
      </c>
      <c r="E57" s="13">
        <v>24.361996350000002</v>
      </c>
      <c r="F57" s="13">
        <v>40.454768910000006</v>
      </c>
      <c r="G57" s="13">
        <v>68.937376119999968</v>
      </c>
      <c r="H57" s="13">
        <v>76.555445980000002</v>
      </c>
      <c r="I57" s="16">
        <v>89.425541459999877</v>
      </c>
    </row>
    <row r="58" spans="1:9" x14ac:dyDescent="0.25">
      <c r="A58" s="7" t="s">
        <v>56</v>
      </c>
      <c r="C58" s="13">
        <v>132.38498367000003</v>
      </c>
      <c r="D58" s="13">
        <v>216.96740782000001</v>
      </c>
      <c r="E58" s="13">
        <v>476.20421457999998</v>
      </c>
      <c r="F58" s="13">
        <v>895.29263979999951</v>
      </c>
      <c r="G58" s="13">
        <v>1052.1998495199996</v>
      </c>
      <c r="H58" s="13">
        <v>1252.4567298299989</v>
      </c>
      <c r="I58" s="16">
        <v>1508.0405746299991</v>
      </c>
    </row>
    <row r="59" spans="1:9" x14ac:dyDescent="0.25">
      <c r="A59" s="7" t="s">
        <v>57</v>
      </c>
      <c r="C59" s="13">
        <v>94.166852599999984</v>
      </c>
      <c r="D59" s="13">
        <v>174.84491255</v>
      </c>
      <c r="E59" s="13">
        <v>432.90078183999998</v>
      </c>
      <c r="F59" s="13">
        <v>946.48367379999956</v>
      </c>
      <c r="G59" s="13">
        <v>1258.3272421300001</v>
      </c>
      <c r="H59" s="13">
        <v>1662.3251461900022</v>
      </c>
      <c r="I59" s="16">
        <v>2201.0258239599975</v>
      </c>
    </row>
    <row r="60" spans="1:9" x14ac:dyDescent="0.25">
      <c r="A60" s="7" t="s">
        <v>44</v>
      </c>
      <c r="C60" s="13">
        <v>2.56800176</v>
      </c>
      <c r="D60" s="13">
        <v>2.56800096</v>
      </c>
      <c r="E60" s="13">
        <v>2.5679997800000001</v>
      </c>
      <c r="F60" s="13">
        <v>1.29203059</v>
      </c>
      <c r="G60" s="13">
        <v>1.2020981900000001</v>
      </c>
      <c r="H60" s="13">
        <v>1.08301402</v>
      </c>
      <c r="I60" s="16">
        <v>0.96598607000000003</v>
      </c>
    </row>
    <row r="61" spans="1:9" x14ac:dyDescent="0.25">
      <c r="A61" s="7" t="s">
        <v>45</v>
      </c>
      <c r="C61" s="13">
        <v>3.1255288099999996</v>
      </c>
      <c r="D61" s="13">
        <v>2.88952981</v>
      </c>
      <c r="E61" s="13">
        <v>2.7365311299999995</v>
      </c>
      <c r="F61" s="13">
        <v>2.7365325800000004</v>
      </c>
      <c r="G61" s="13">
        <v>2.7365340400000004</v>
      </c>
      <c r="H61" s="13">
        <v>2.5325314899999993</v>
      </c>
      <c r="I61" s="16">
        <v>1.6836704499999999</v>
      </c>
    </row>
    <row r="62" spans="1:9" x14ac:dyDescent="0.25">
      <c r="A62" s="7" t="s">
        <v>61</v>
      </c>
      <c r="C62" s="13">
        <v>25.371994569999998</v>
      </c>
      <c r="D62" s="13">
        <v>32.687336350000002</v>
      </c>
      <c r="E62" s="13">
        <v>149.93810600999996</v>
      </c>
      <c r="F62" s="13">
        <v>299.92977951000006</v>
      </c>
      <c r="G62" s="13">
        <v>333.8222943400001</v>
      </c>
      <c r="H62" s="13">
        <v>398.51340012000003</v>
      </c>
      <c r="I62" s="16">
        <v>511.01078735000004</v>
      </c>
    </row>
    <row r="63" spans="1:9" x14ac:dyDescent="0.25">
      <c r="A63" s="9" t="s">
        <v>34</v>
      </c>
      <c r="C63" s="20">
        <f t="shared" ref="C63:I63" si="3">SUM(C51:C62)</f>
        <v>1134.4910967299998</v>
      </c>
      <c r="D63" s="20">
        <f t="shared" si="3"/>
        <v>1249.1897245100004</v>
      </c>
      <c r="E63" s="20">
        <f t="shared" si="3"/>
        <v>1785.8781516900001</v>
      </c>
      <c r="F63" s="20">
        <f t="shared" si="3"/>
        <v>2852.8237022799995</v>
      </c>
      <c r="G63" s="20">
        <f t="shared" si="3"/>
        <v>3442.0391378599998</v>
      </c>
      <c r="H63" s="20">
        <f t="shared" si="3"/>
        <v>4123.4313161800019</v>
      </c>
      <c r="I63" s="21">
        <f t="shared" si="3"/>
        <v>5014.4662992799958</v>
      </c>
    </row>
    <row r="64" spans="1:9" x14ac:dyDescent="0.25">
      <c r="A64" s="7"/>
      <c r="I64" s="8"/>
    </row>
    <row r="65" spans="1:9" x14ac:dyDescent="0.25">
      <c r="A65" s="35" t="s">
        <v>62</v>
      </c>
      <c r="B65" t="s">
        <v>51</v>
      </c>
      <c r="I65" s="8"/>
    </row>
    <row r="66" spans="1:9" x14ac:dyDescent="0.25">
      <c r="A66" s="40" t="s">
        <v>63</v>
      </c>
      <c r="C66" s="26">
        <v>2848.8802418517862</v>
      </c>
      <c r="D66" s="26">
        <v>2899.0915659818775</v>
      </c>
      <c r="E66" s="26">
        <v>3104.151038557111</v>
      </c>
      <c r="F66" s="26">
        <v>3391.2934687632119</v>
      </c>
      <c r="G66" s="26">
        <v>3593.4945619765986</v>
      </c>
      <c r="H66" s="26">
        <v>3825.9202579930625</v>
      </c>
      <c r="I66" s="27">
        <v>3969.2440912471843</v>
      </c>
    </row>
    <row r="67" spans="1:9" x14ac:dyDescent="0.25">
      <c r="A67" s="40" t="s">
        <v>29</v>
      </c>
      <c r="C67" s="26">
        <v>952.22290685856603</v>
      </c>
      <c r="D67" s="26">
        <v>1018.584864027225</v>
      </c>
      <c r="E67" s="26">
        <v>1101.9887032616398</v>
      </c>
      <c r="F67" s="26">
        <v>1282.0337901074115</v>
      </c>
      <c r="G67" s="26">
        <v>1441.1326015647996</v>
      </c>
      <c r="H67" s="26">
        <v>1542.6207881290416</v>
      </c>
      <c r="I67" s="27">
        <v>1597.6421684128579</v>
      </c>
    </row>
    <row r="68" spans="1:9" x14ac:dyDescent="0.25">
      <c r="A68" s="40" t="s">
        <v>64</v>
      </c>
      <c r="C68" s="26">
        <v>10.136375802469711</v>
      </c>
      <c r="D68" s="26">
        <v>86.027324322046539</v>
      </c>
      <c r="E68" s="26">
        <v>471.02982971244427</v>
      </c>
      <c r="F68" s="26">
        <v>1097.0604010062502</v>
      </c>
      <c r="G68" s="26">
        <v>1568.7127040950907</v>
      </c>
      <c r="H68" s="26">
        <v>1845.9402894322652</v>
      </c>
      <c r="I68" s="27">
        <v>1991.9929589584701</v>
      </c>
    </row>
    <row r="69" spans="1:9" x14ac:dyDescent="0.25">
      <c r="A69" s="40" t="s">
        <v>65</v>
      </c>
      <c r="C69" s="26">
        <v>5.8088356537819843</v>
      </c>
      <c r="D69" s="26">
        <v>7.7814118250210385</v>
      </c>
      <c r="E69" s="26">
        <v>11.866082628158811</v>
      </c>
      <c r="F69" s="26">
        <v>21.139359299643278</v>
      </c>
      <c r="G69" s="26">
        <v>33.504382370237614</v>
      </c>
      <c r="H69" s="26">
        <v>44.292313693052797</v>
      </c>
      <c r="I69" s="27">
        <v>50.778418230520764</v>
      </c>
    </row>
    <row r="70" spans="1:9" x14ac:dyDescent="0.25">
      <c r="A70" s="40" t="s">
        <v>66</v>
      </c>
      <c r="C70" s="26">
        <v>0</v>
      </c>
      <c r="D70" s="26">
        <v>125.57399234791525</v>
      </c>
      <c r="E70" s="26">
        <v>293.61669604504584</v>
      </c>
      <c r="F70" s="26">
        <v>978.28191539327815</v>
      </c>
      <c r="G70" s="26">
        <v>1584.0407251691352</v>
      </c>
      <c r="H70" s="26">
        <v>2394.9146905965458</v>
      </c>
      <c r="I70" s="27">
        <v>3567.5607716739542</v>
      </c>
    </row>
    <row r="71" spans="1:9" x14ac:dyDescent="0.25">
      <c r="A71" s="40" t="s">
        <v>67</v>
      </c>
      <c r="C71" s="26">
        <v>0</v>
      </c>
      <c r="D71" s="26">
        <v>13.411433815700798</v>
      </c>
      <c r="E71" s="26">
        <v>30.280367044774881</v>
      </c>
      <c r="F71" s="26">
        <v>43.234677967217536</v>
      </c>
      <c r="G71" s="26">
        <v>41.252839396128586</v>
      </c>
      <c r="H71" s="26">
        <v>74.234655907853494</v>
      </c>
      <c r="I71" s="27">
        <v>199.15736654099058</v>
      </c>
    </row>
    <row r="72" spans="1:9" x14ac:dyDescent="0.25">
      <c r="A72" s="40" t="s">
        <v>68</v>
      </c>
      <c r="C72" s="26">
        <v>0</v>
      </c>
      <c r="D72" s="26">
        <v>0.62829591526074458</v>
      </c>
      <c r="E72" s="26">
        <v>1.9199449252233534</v>
      </c>
      <c r="F72" s="26">
        <v>287.72303147472326</v>
      </c>
      <c r="G72" s="26">
        <v>251.50978159104986</v>
      </c>
      <c r="H72" s="26">
        <v>267.25367604939697</v>
      </c>
      <c r="I72" s="27">
        <v>615.67632934214544</v>
      </c>
    </row>
    <row r="73" spans="1:9" x14ac:dyDescent="0.25">
      <c r="A73" s="40" t="s">
        <v>69</v>
      </c>
      <c r="C73" s="26">
        <v>0</v>
      </c>
      <c r="D73" s="26">
        <v>9.5016274865229454E-5</v>
      </c>
      <c r="E73" s="26">
        <v>1.7875265870343437E-4</v>
      </c>
      <c r="F73" s="26">
        <v>2.8046417799329292E-4</v>
      </c>
      <c r="G73" s="26">
        <v>3.0542791598044198E-4</v>
      </c>
      <c r="H73" s="26">
        <v>5.8630233178604333E-4</v>
      </c>
      <c r="I73" s="27">
        <v>8.2752814437715954E-4</v>
      </c>
    </row>
    <row r="74" spans="1:9" s="38" customFormat="1" x14ac:dyDescent="0.25">
      <c r="A74" s="41" t="s">
        <v>34</v>
      </c>
      <c r="C74" s="28">
        <f t="shared" ref="C74:I74" si="4">SUM(C66:C73)</f>
        <v>3817.0483601666037</v>
      </c>
      <c r="D74" s="28">
        <f t="shared" si="4"/>
        <v>4151.0989832513214</v>
      </c>
      <c r="E74" s="28">
        <f t="shared" si="4"/>
        <v>5014.8528409270566</v>
      </c>
      <c r="F74" s="28">
        <f t="shared" si="4"/>
        <v>7100.7669244759136</v>
      </c>
      <c r="G74" s="28">
        <f t="shared" si="4"/>
        <v>8513.6479015909572</v>
      </c>
      <c r="H74" s="28">
        <f t="shared" si="4"/>
        <v>9995.1772581035511</v>
      </c>
      <c r="I74" s="31">
        <f t="shared" si="4"/>
        <v>11992.052931934266</v>
      </c>
    </row>
    <row r="75" spans="1:9" x14ac:dyDescent="0.25">
      <c r="A75" s="7"/>
      <c r="I75" s="8"/>
    </row>
    <row r="76" spans="1:9" x14ac:dyDescent="0.25">
      <c r="A76" s="10" t="s">
        <v>70</v>
      </c>
      <c r="B76" t="s">
        <v>36</v>
      </c>
      <c r="I76" s="8"/>
    </row>
    <row r="77" spans="1:9" x14ac:dyDescent="0.25">
      <c r="A77" s="7" t="s">
        <v>71</v>
      </c>
      <c r="C77" s="36">
        <v>15.261042871524527</v>
      </c>
      <c r="D77" s="36">
        <v>14.949805763630529</v>
      </c>
      <c r="E77" s="36">
        <v>11.356286803717241</v>
      </c>
      <c r="F77" s="36">
        <v>6.5125599964231657</v>
      </c>
      <c r="G77" s="36">
        <v>2.8757277851151013</v>
      </c>
      <c r="H77" s="36">
        <v>0.91796654973274061</v>
      </c>
      <c r="I77" s="37">
        <v>0.25385947503111489</v>
      </c>
    </row>
    <row r="78" spans="1:9" x14ac:dyDescent="0.25">
      <c r="A78" s="7" t="s">
        <v>72</v>
      </c>
      <c r="C78" s="36">
        <v>8.2594974799663099</v>
      </c>
      <c r="D78" s="36">
        <v>8.0999055178033803</v>
      </c>
      <c r="E78" s="36">
        <v>6.5940765857729424</v>
      </c>
      <c r="F78" s="36">
        <v>4.2534166591095905</v>
      </c>
      <c r="G78" s="36">
        <v>2.1825885030538781</v>
      </c>
      <c r="H78" s="36">
        <v>0.96424432991696962</v>
      </c>
      <c r="I78" s="37">
        <v>0.59407163767539795</v>
      </c>
    </row>
    <row r="79" spans="1:9" x14ac:dyDescent="0.25">
      <c r="A79" s="7" t="s">
        <v>73</v>
      </c>
      <c r="C79" s="36">
        <v>2.6757418425343853</v>
      </c>
      <c r="D79" s="36">
        <v>3.4308218034016771</v>
      </c>
      <c r="E79" s="36">
        <v>3.4837110511502503</v>
      </c>
      <c r="F79" s="36">
        <v>3.4481626680256268</v>
      </c>
      <c r="G79" s="36">
        <v>3.4378867634749906</v>
      </c>
      <c r="H79" s="36">
        <v>3.4214824656019509</v>
      </c>
      <c r="I79" s="37">
        <v>3.3979294553198813</v>
      </c>
    </row>
    <row r="80" spans="1:9" s="38" customFormat="1" x14ac:dyDescent="0.25">
      <c r="A80" s="9" t="s">
        <v>34</v>
      </c>
      <c r="C80" s="39">
        <f>SUM(C77:C79)</f>
        <v>26.196282194025223</v>
      </c>
      <c r="D80" s="39">
        <f t="shared" ref="D80:I80" si="5">SUM(D77:D79)</f>
        <v>26.480533084835585</v>
      </c>
      <c r="E80" s="39">
        <f t="shared" si="5"/>
        <v>21.434074440640437</v>
      </c>
      <c r="F80" s="39">
        <f t="shared" si="5"/>
        <v>14.214139323558385</v>
      </c>
      <c r="G80" s="39">
        <f t="shared" si="5"/>
        <v>8.4962030516439704</v>
      </c>
      <c r="H80" s="39">
        <f t="shared" si="5"/>
        <v>5.303693345251661</v>
      </c>
      <c r="I80" s="45">
        <f t="shared" si="5"/>
        <v>4.2458605680263943</v>
      </c>
    </row>
    <row r="81" spans="1:9" x14ac:dyDescent="0.25">
      <c r="A81" s="7"/>
      <c r="I81" s="8"/>
    </row>
    <row r="82" spans="1:9" x14ac:dyDescent="0.25">
      <c r="A82" s="10" t="s">
        <v>74</v>
      </c>
      <c r="B82" t="s">
        <v>75</v>
      </c>
      <c r="I82" s="8"/>
    </row>
    <row r="83" spans="1:9" x14ac:dyDescent="0.25">
      <c r="A83" s="7" t="s">
        <v>76</v>
      </c>
      <c r="C83" t="s">
        <v>77</v>
      </c>
      <c r="D83" s="14">
        <f>SUM(D84:D85)</f>
        <v>45.451736733009206</v>
      </c>
      <c r="E83" s="14">
        <f t="shared" ref="E83:I83" si="6">SUM(E84:E85)</f>
        <v>174.45256837766217</v>
      </c>
      <c r="F83" s="14">
        <f t="shared" si="6"/>
        <v>304.43795139798556</v>
      </c>
      <c r="G83" s="14">
        <f t="shared" si="6"/>
        <v>309.56055624948243</v>
      </c>
      <c r="H83" s="14">
        <f t="shared" si="6"/>
        <v>412.5382275626543</v>
      </c>
      <c r="I83" s="15">
        <f t="shared" si="6"/>
        <v>624.14944815268871</v>
      </c>
    </row>
    <row r="84" spans="1:9" x14ac:dyDescent="0.25">
      <c r="A84" s="7" t="s">
        <v>78</v>
      </c>
      <c r="C84" t="s">
        <v>77</v>
      </c>
      <c r="D84" s="14">
        <v>1.0863079460492064</v>
      </c>
      <c r="E84" s="14">
        <v>2.7784673676022202</v>
      </c>
      <c r="F84" s="14">
        <v>15.562112104065527</v>
      </c>
      <c r="G84" s="14">
        <v>49.131402853592434</v>
      </c>
      <c r="H84" s="14">
        <v>115.10265288378423</v>
      </c>
      <c r="I84" s="15">
        <v>234.73001762773865</v>
      </c>
    </row>
    <row r="85" spans="1:9" x14ac:dyDescent="0.25">
      <c r="A85" s="7" t="s">
        <v>79</v>
      </c>
      <c r="C85" t="s">
        <v>77</v>
      </c>
      <c r="D85" s="14">
        <v>44.365428786960003</v>
      </c>
      <c r="E85" s="14">
        <v>171.67410101005996</v>
      </c>
      <c r="F85" s="14">
        <v>288.87583929392002</v>
      </c>
      <c r="G85" s="14">
        <v>260.42915339589001</v>
      </c>
      <c r="H85" s="14">
        <v>297.43557467887007</v>
      </c>
      <c r="I85" s="15">
        <v>389.41943052495009</v>
      </c>
    </row>
    <row r="86" spans="1:9" x14ac:dyDescent="0.25">
      <c r="A86" s="7"/>
      <c r="D86" s="26"/>
      <c r="E86" s="26"/>
      <c r="F86" s="26"/>
      <c r="G86" s="26"/>
      <c r="H86" s="26"/>
      <c r="I86" s="27"/>
    </row>
    <row r="87" spans="1:9" x14ac:dyDescent="0.25">
      <c r="A87" s="10" t="s">
        <v>80</v>
      </c>
      <c r="B87" t="s">
        <v>75</v>
      </c>
      <c r="D87" s="26"/>
      <c r="E87" s="26"/>
      <c r="F87" s="26"/>
      <c r="G87" s="26"/>
      <c r="H87" s="26"/>
      <c r="I87" s="27"/>
    </row>
    <row r="88" spans="1:9" x14ac:dyDescent="0.25">
      <c r="A88" s="7" t="s">
        <v>81</v>
      </c>
      <c r="C88" t="s">
        <v>77</v>
      </c>
      <c r="D88" s="26">
        <v>14.039954336026906</v>
      </c>
      <c r="E88" s="26">
        <v>61.355882061095073</v>
      </c>
      <c r="F88" s="26">
        <v>74.762836018411917</v>
      </c>
      <c r="G88" s="26">
        <v>83.540443797616049</v>
      </c>
      <c r="H88" s="26">
        <v>194.81702016036255</v>
      </c>
      <c r="I88" s="27">
        <v>428.31176076899953</v>
      </c>
    </row>
    <row r="89" spans="1:9" x14ac:dyDescent="0.25">
      <c r="A89" s="7" t="s">
        <v>82</v>
      </c>
      <c r="C89" t="s">
        <v>77</v>
      </c>
      <c r="D89" s="26">
        <v>5.4263346831242142E-2</v>
      </c>
      <c r="E89" s="26">
        <v>5.8290686159030811E-2</v>
      </c>
      <c r="F89" s="26">
        <v>3.1076751067451874E-2</v>
      </c>
      <c r="G89" s="26">
        <v>3.6359891405311477E-2</v>
      </c>
      <c r="H89" s="26">
        <v>4.0029042086875403E-2</v>
      </c>
      <c r="I89" s="27">
        <v>3.2574711933999134E-2</v>
      </c>
    </row>
    <row r="90" spans="1:9" x14ac:dyDescent="0.25">
      <c r="A90" s="7" t="s">
        <v>83</v>
      </c>
      <c r="C90" t="s">
        <v>77</v>
      </c>
      <c r="D90" s="14">
        <v>2.0663580638509598</v>
      </c>
      <c r="E90" s="14">
        <v>13.105343156432548</v>
      </c>
      <c r="F90" s="14">
        <v>11.617386900477477</v>
      </c>
      <c r="G90" s="14">
        <v>11.019555999141096</v>
      </c>
      <c r="H90" s="14">
        <v>11.457651902557499</v>
      </c>
      <c r="I90" s="15">
        <v>10.657827844145139</v>
      </c>
    </row>
    <row r="91" spans="1:9" x14ac:dyDescent="0.25">
      <c r="A91" s="7" t="s">
        <v>84</v>
      </c>
      <c r="C91" t="s">
        <v>77</v>
      </c>
      <c r="D91" s="14">
        <v>0</v>
      </c>
      <c r="E91" s="14">
        <v>0</v>
      </c>
      <c r="F91" s="14">
        <v>11.07592409122784</v>
      </c>
      <c r="G91" s="14">
        <v>10.946107563355703</v>
      </c>
      <c r="H91" s="14">
        <v>10.810335512468935</v>
      </c>
      <c r="I91" s="15">
        <v>9.9902640025995133</v>
      </c>
    </row>
    <row r="92" spans="1:9" x14ac:dyDescent="0.25">
      <c r="A92" s="7" t="s">
        <v>85</v>
      </c>
      <c r="C92" t="s">
        <v>77</v>
      </c>
      <c r="D92" s="14">
        <v>1.168276500075895</v>
      </c>
      <c r="E92" s="14">
        <v>28.537933821311896</v>
      </c>
      <c r="F92" s="14">
        <v>129.1223423610974</v>
      </c>
      <c r="G92" s="14">
        <v>126.25033264579501</v>
      </c>
      <c r="H92" s="14">
        <v>118.145766748779</v>
      </c>
      <c r="I92" s="15">
        <v>99.438522836880452</v>
      </c>
    </row>
    <row r="93" spans="1:9" x14ac:dyDescent="0.25">
      <c r="A93" s="7" t="s">
        <v>86</v>
      </c>
      <c r="C93" t="s">
        <v>77</v>
      </c>
      <c r="D93" s="26">
        <v>28.111422518635575</v>
      </c>
      <c r="E93" s="26">
        <v>71.393808662402918</v>
      </c>
      <c r="F93" s="26">
        <v>77.79059763207934</v>
      </c>
      <c r="G93" s="26">
        <v>77.779321420003086</v>
      </c>
      <c r="H93" s="26">
        <v>77.261908966619941</v>
      </c>
      <c r="I93" s="27">
        <v>75.735552221715267</v>
      </c>
    </row>
    <row r="94" spans="1:9" x14ac:dyDescent="0.25">
      <c r="A94" s="7" t="s">
        <v>87</v>
      </c>
      <c r="C94" t="s">
        <v>77</v>
      </c>
      <c r="D94" s="26">
        <v>1.6283849961231338E-4</v>
      </c>
      <c r="E94" s="26">
        <v>2.9326342777454174E-4</v>
      </c>
      <c r="F94" s="26">
        <v>8.0585497992811982E-4</v>
      </c>
      <c r="G94" s="26">
        <v>1.0103299818674245E-3</v>
      </c>
      <c r="H94" s="26">
        <v>1.4703438532448572E-3</v>
      </c>
      <c r="I94" s="27">
        <v>2.6018651054081263E-3</v>
      </c>
    </row>
    <row r="95" spans="1:9" x14ac:dyDescent="0.25">
      <c r="A95" s="9" t="s">
        <v>34</v>
      </c>
      <c r="C95" t="s">
        <v>77</v>
      </c>
      <c r="D95" s="28">
        <f>SUM(D88:D94)</f>
        <v>45.440437603920188</v>
      </c>
      <c r="E95" s="28">
        <f t="shared" ref="E95:I95" si="7">SUM(E88:E94)</f>
        <v>174.45155165082926</v>
      </c>
      <c r="F95" s="28">
        <f t="shared" si="7"/>
        <v>304.40096960934136</v>
      </c>
      <c r="G95" s="28">
        <f t="shared" si="7"/>
        <v>309.57313164729811</v>
      </c>
      <c r="H95" s="28">
        <f t="shared" si="7"/>
        <v>412.53418267672805</v>
      </c>
      <c r="I95" s="31">
        <f t="shared" si="7"/>
        <v>624.16910425137928</v>
      </c>
    </row>
    <row r="96" spans="1:9" x14ac:dyDescent="0.25">
      <c r="A96" s="9"/>
      <c r="D96" s="28"/>
      <c r="E96" s="28"/>
      <c r="F96" s="28"/>
      <c r="G96" s="28"/>
      <c r="H96" s="28"/>
      <c r="I96" s="31"/>
    </row>
    <row r="97" spans="1:9" x14ac:dyDescent="0.25">
      <c r="A97" s="10" t="s">
        <v>88</v>
      </c>
      <c r="B97" t="s">
        <v>89</v>
      </c>
      <c r="D97" s="28"/>
      <c r="E97" s="28"/>
      <c r="F97" s="28"/>
      <c r="G97" s="28"/>
      <c r="H97" s="28"/>
      <c r="I97" s="31"/>
    </row>
    <row r="98" spans="1:9" x14ac:dyDescent="0.25">
      <c r="A98" s="7" t="s">
        <v>90</v>
      </c>
      <c r="C98" s="26">
        <v>0</v>
      </c>
      <c r="D98" s="28">
        <v>295.40394463395467</v>
      </c>
      <c r="E98" s="28">
        <v>691.7749427614649</v>
      </c>
      <c r="F98" s="28">
        <v>2304.0785049678843</v>
      </c>
      <c r="G98" s="28">
        <v>3837.9704957422732</v>
      </c>
      <c r="H98" s="28">
        <v>5895.41614398209</v>
      </c>
      <c r="I98" s="31">
        <v>8866.8409186732351</v>
      </c>
    </row>
    <row r="99" spans="1:9" x14ac:dyDescent="0.25">
      <c r="A99" s="7" t="s">
        <v>91</v>
      </c>
      <c r="C99" s="26">
        <v>0</v>
      </c>
      <c r="D99" s="28">
        <v>2.1996162540137984E-3</v>
      </c>
      <c r="E99" s="28">
        <v>247.32252520886726</v>
      </c>
      <c r="F99" s="28">
        <v>243.00923744431964</v>
      </c>
      <c r="G99" s="28">
        <v>244.2686459810582</v>
      </c>
      <c r="H99" s="28">
        <v>435.24566547300185</v>
      </c>
      <c r="I99" s="31">
        <v>537.00732053197089</v>
      </c>
    </row>
    <row r="100" spans="1:9" x14ac:dyDescent="0.25">
      <c r="A100" s="7" t="s">
        <v>92</v>
      </c>
      <c r="C100" s="26">
        <v>0</v>
      </c>
      <c r="D100" s="28">
        <v>448.98961571259684</v>
      </c>
      <c r="E100" s="28">
        <v>1132.425653053127</v>
      </c>
      <c r="F100" s="28">
        <v>1254.1223233580215</v>
      </c>
      <c r="G100" s="28">
        <v>1252.4578115773063</v>
      </c>
      <c r="H100" s="28">
        <v>1252.8870877522688</v>
      </c>
      <c r="I100" s="31">
        <v>1233.5937334111827</v>
      </c>
    </row>
    <row r="101" spans="1:9" x14ac:dyDescent="0.25">
      <c r="A101" s="7" t="s">
        <v>93</v>
      </c>
      <c r="C101" s="26">
        <v>1245.8211090737573</v>
      </c>
      <c r="D101" s="28">
        <v>650.22594431245454</v>
      </c>
      <c r="E101" s="28">
        <v>22.557991756187732</v>
      </c>
      <c r="F101" s="28">
        <v>5.6566809261346362</v>
      </c>
      <c r="G101" s="28">
        <v>5.2986854622211741</v>
      </c>
      <c r="H101" s="28">
        <v>5.4024576820187749</v>
      </c>
      <c r="I101" s="31">
        <v>2.2420746866587367</v>
      </c>
    </row>
    <row r="102" spans="1:9" x14ac:dyDescent="0.25">
      <c r="A102" s="9" t="s">
        <v>34</v>
      </c>
      <c r="C102" s="28">
        <v>1245.8211090737573</v>
      </c>
      <c r="D102" s="28">
        <v>1394.6217042752601</v>
      </c>
      <c r="E102" s="28">
        <v>2094.0811127796469</v>
      </c>
      <c r="F102" s="28">
        <v>3806.8667466963602</v>
      </c>
      <c r="G102" s="28">
        <v>5339.995638762859</v>
      </c>
      <c r="H102" s="28">
        <v>7588.9513548893792</v>
      </c>
      <c r="I102" s="31">
        <v>10639.684047303048</v>
      </c>
    </row>
    <row r="103" spans="1:9" x14ac:dyDescent="0.25">
      <c r="A103" s="9"/>
      <c r="C103" s="26"/>
      <c r="D103" s="28"/>
      <c r="E103" s="28"/>
      <c r="F103" s="28"/>
      <c r="G103" s="28"/>
      <c r="H103" s="28"/>
      <c r="I103" s="31"/>
    </row>
    <row r="104" spans="1:9" x14ac:dyDescent="0.25">
      <c r="A104" s="10" t="s">
        <v>94</v>
      </c>
      <c r="B104" t="s">
        <v>89</v>
      </c>
      <c r="C104" s="26"/>
      <c r="D104" s="28"/>
      <c r="E104" s="28"/>
      <c r="F104" s="28"/>
      <c r="G104" s="28"/>
      <c r="H104" s="28"/>
      <c r="I104" s="31"/>
    </row>
    <row r="105" spans="1:9" x14ac:dyDescent="0.25">
      <c r="A105" s="7" t="s">
        <v>95</v>
      </c>
      <c r="C105" s="26">
        <v>0</v>
      </c>
      <c r="D105" s="26">
        <v>23.570913496115558</v>
      </c>
      <c r="E105" s="26">
        <v>60.287705904864396</v>
      </c>
      <c r="F105" s="26">
        <v>337.66962633003322</v>
      </c>
      <c r="G105" s="26">
        <v>1066.0623912552837</v>
      </c>
      <c r="H105" s="26">
        <v>2497.5189440197655</v>
      </c>
      <c r="I105" s="27">
        <v>5093.2159343649801</v>
      </c>
    </row>
    <row r="106" spans="1:9" x14ac:dyDescent="0.25">
      <c r="A106" s="7" t="s">
        <v>96</v>
      </c>
      <c r="C106" s="26">
        <v>0</v>
      </c>
      <c r="D106" s="26">
        <v>0</v>
      </c>
      <c r="E106" s="26">
        <v>93.257328291490765</v>
      </c>
      <c r="F106" s="26">
        <v>7.4297078070570996E-2</v>
      </c>
      <c r="G106" s="26">
        <v>9.6819775858361656E-2</v>
      </c>
      <c r="H106" s="26">
        <v>3.4262672474215115</v>
      </c>
      <c r="I106" s="27">
        <v>26.41864475365616</v>
      </c>
    </row>
    <row r="107" spans="1:9" x14ac:dyDescent="0.25">
      <c r="A107" s="7" t="s">
        <v>97</v>
      </c>
      <c r="C107" s="26">
        <v>0</v>
      </c>
      <c r="D107" s="26">
        <v>9.7340503025742601E-3</v>
      </c>
      <c r="E107" s="26">
        <v>5.2468873929033997</v>
      </c>
      <c r="F107" s="26">
        <v>0.62651230927656598</v>
      </c>
      <c r="G107" s="26">
        <v>2.3730890025887601</v>
      </c>
      <c r="H107" s="26">
        <v>1.1490501341472974</v>
      </c>
      <c r="I107" s="27">
        <v>68.12698833339411</v>
      </c>
    </row>
    <row r="108" spans="1:9" x14ac:dyDescent="0.25">
      <c r="A108" s="7" t="s">
        <v>98</v>
      </c>
      <c r="C108" s="26">
        <v>0</v>
      </c>
      <c r="D108" s="26">
        <v>78.328847070778522</v>
      </c>
      <c r="E108" s="26">
        <v>374.81084888781299</v>
      </c>
      <c r="F108" s="26">
        <v>1093.9643677130302</v>
      </c>
      <c r="G108" s="26">
        <v>1016.3581784307429</v>
      </c>
      <c r="H108" s="26">
        <v>978.12086965345941</v>
      </c>
      <c r="I108" s="27">
        <v>948.25430163466331</v>
      </c>
    </row>
    <row r="109" spans="1:9" x14ac:dyDescent="0.25">
      <c r="A109" s="7" t="s">
        <v>99</v>
      </c>
      <c r="C109" s="26">
        <v>0</v>
      </c>
      <c r="D109" s="26">
        <v>0</v>
      </c>
      <c r="E109" s="26">
        <v>0</v>
      </c>
      <c r="F109" s="26">
        <v>0</v>
      </c>
      <c r="G109" s="26">
        <v>0</v>
      </c>
      <c r="H109" s="26">
        <v>0</v>
      </c>
      <c r="I109" s="27">
        <v>0</v>
      </c>
    </row>
    <row r="110" spans="1:9" x14ac:dyDescent="0.25">
      <c r="A110" s="7" t="s">
        <v>100</v>
      </c>
      <c r="C110" s="26">
        <v>340.34447392430405</v>
      </c>
      <c r="D110" s="26">
        <v>344.75191881535409</v>
      </c>
      <c r="E110" s="26">
        <v>287.11098772745288</v>
      </c>
      <c r="F110" s="26">
        <v>205.57013884246396</v>
      </c>
      <c r="G110" s="26">
        <v>143.14597889410081</v>
      </c>
      <c r="H110" s="26">
        <v>91.901115243896854</v>
      </c>
      <c r="I110" s="27">
        <v>38.196160484683332</v>
      </c>
    </row>
    <row r="111" spans="1:9" x14ac:dyDescent="0.25">
      <c r="A111" s="7" t="s">
        <v>30</v>
      </c>
      <c r="C111" s="26">
        <v>0.52198704833489118</v>
      </c>
      <c r="D111" s="26">
        <v>17.430724744219628</v>
      </c>
      <c r="E111" s="26">
        <v>275.36439098083036</v>
      </c>
      <c r="F111" s="26">
        <v>848.50713449075101</v>
      </c>
      <c r="G111" s="26">
        <v>1426.6196042030201</v>
      </c>
      <c r="H111" s="26">
        <v>1773.2311005477081</v>
      </c>
      <c r="I111" s="27">
        <v>1853.3943333443603</v>
      </c>
    </row>
    <row r="112" spans="1:9" x14ac:dyDescent="0.25">
      <c r="A112" s="7" t="s">
        <v>101</v>
      </c>
      <c r="C112" s="26">
        <v>0</v>
      </c>
      <c r="D112" s="26">
        <v>0</v>
      </c>
      <c r="E112" s="26">
        <v>25.062045472169295</v>
      </c>
      <c r="F112" s="26">
        <v>316.18178100147321</v>
      </c>
      <c r="G112" s="26">
        <v>628.41863645764249</v>
      </c>
      <c r="H112" s="26">
        <v>944.70747838880595</v>
      </c>
      <c r="I112" s="27">
        <v>1217.5848020301273</v>
      </c>
    </row>
    <row r="113" spans="1:9" x14ac:dyDescent="0.25">
      <c r="A113" s="7" t="s">
        <v>102</v>
      </c>
      <c r="C113" s="26">
        <v>906.39416192430292</v>
      </c>
      <c r="D113" s="26">
        <v>931.95828426030801</v>
      </c>
      <c r="E113" s="26">
        <v>966.29735297830143</v>
      </c>
      <c r="F113" s="26">
        <v>993.22437755562066</v>
      </c>
      <c r="G113" s="26">
        <v>1042.5860902713302</v>
      </c>
      <c r="H113" s="26">
        <v>1280.7730800515594</v>
      </c>
      <c r="I113" s="27">
        <v>1377.7622633778194</v>
      </c>
    </row>
    <row r="114" spans="1:9" x14ac:dyDescent="0.25">
      <c r="A114" s="9" t="s">
        <v>34</v>
      </c>
      <c r="C114" s="28">
        <f>SUM(C105:C113)</f>
        <v>1247.2606228969419</v>
      </c>
      <c r="D114" s="28">
        <f t="shared" ref="D114:I114" si="8">SUM(D105:D113)</f>
        <v>1396.0504224370784</v>
      </c>
      <c r="E114" s="28">
        <f t="shared" si="8"/>
        <v>2087.4375476358255</v>
      </c>
      <c r="F114" s="28">
        <f t="shared" si="8"/>
        <v>3795.8182353207194</v>
      </c>
      <c r="G114" s="28">
        <f t="shared" si="8"/>
        <v>5325.6607882905673</v>
      </c>
      <c r="H114" s="28">
        <f t="shared" si="8"/>
        <v>7570.8279052867638</v>
      </c>
      <c r="I114" s="31">
        <f t="shared" si="8"/>
        <v>10622.953428323684</v>
      </c>
    </row>
    <row r="115" spans="1:9" x14ac:dyDescent="0.25">
      <c r="A115" s="9"/>
      <c r="D115" s="28"/>
      <c r="E115" s="28"/>
      <c r="F115" s="28"/>
      <c r="G115" s="28"/>
      <c r="H115" s="28"/>
      <c r="I115" s="31"/>
    </row>
    <row r="116" spans="1:9" x14ac:dyDescent="0.25">
      <c r="A116" s="10" t="s">
        <v>103</v>
      </c>
      <c r="I116" s="8"/>
    </row>
    <row r="117" spans="1:9" x14ac:dyDescent="0.25">
      <c r="A117" s="7" t="s">
        <v>104</v>
      </c>
      <c r="B117" t="s">
        <v>105</v>
      </c>
      <c r="C117" s="29">
        <v>23.32</v>
      </c>
      <c r="D117" s="29">
        <v>23.876000000000001</v>
      </c>
      <c r="E117" s="29">
        <v>26.195</v>
      </c>
      <c r="F117" s="29">
        <v>28.673999999999999</v>
      </c>
      <c r="G117" s="29">
        <v>31.76</v>
      </c>
      <c r="H117" s="29">
        <v>35.247</v>
      </c>
      <c r="I117" s="30">
        <v>39.079000000000001</v>
      </c>
    </row>
    <row r="118" spans="1:9" x14ac:dyDescent="0.25">
      <c r="A118" s="7" t="s">
        <v>106</v>
      </c>
      <c r="B118" t="s">
        <v>107</v>
      </c>
      <c r="C118" t="s">
        <v>77</v>
      </c>
      <c r="D118" s="33">
        <v>-41.743609360231339</v>
      </c>
      <c r="E118" s="33">
        <v>-102.99232361615682</v>
      </c>
      <c r="F118" s="33">
        <v>-32.313424129256248</v>
      </c>
      <c r="G118" s="33">
        <v>-22.414032780944474</v>
      </c>
      <c r="H118" s="33">
        <v>-8.599316255528251</v>
      </c>
      <c r="I118" s="34">
        <v>54.530544178285687</v>
      </c>
    </row>
    <row r="119" spans="1:9" x14ac:dyDescent="0.25">
      <c r="A119" s="7" t="s">
        <v>108</v>
      </c>
      <c r="B119" t="s">
        <v>49</v>
      </c>
      <c r="C119" t="s">
        <v>77</v>
      </c>
      <c r="D119" s="71">
        <f t="shared" ref="D119:I119" si="9">D118/(D117*1000)</f>
        <v>-1.7483501993730667E-3</v>
      </c>
      <c r="E119" s="71">
        <f t="shared" si="9"/>
        <v>-3.9317550531077234E-3</v>
      </c>
      <c r="F119" s="71">
        <f t="shared" si="9"/>
        <v>-1.1269241866937382E-3</v>
      </c>
      <c r="G119" s="71">
        <f t="shared" si="9"/>
        <v>-7.0573151073502754E-4</v>
      </c>
      <c r="H119" s="71">
        <f t="shared" si="9"/>
        <v>-2.4397299785877525E-4</v>
      </c>
      <c r="I119" s="72">
        <f t="shared" si="9"/>
        <v>1.3953925171648631E-3</v>
      </c>
    </row>
    <row r="120" spans="1:9" x14ac:dyDescent="0.25">
      <c r="A120" s="7"/>
      <c r="I120" s="8"/>
    </row>
    <row r="121" spans="1:9" x14ac:dyDescent="0.25">
      <c r="A121" s="10" t="s">
        <v>109</v>
      </c>
      <c r="I121" s="8"/>
    </row>
    <row r="122" spans="1:9" x14ac:dyDescent="0.25">
      <c r="A122" s="7" t="s">
        <v>110</v>
      </c>
      <c r="B122" t="s">
        <v>107</v>
      </c>
      <c r="C122" t="s">
        <v>77</v>
      </c>
      <c r="D122" s="24">
        <v>33.277377859479991</v>
      </c>
      <c r="E122" s="24">
        <v>537.55399674490002</v>
      </c>
      <c r="F122" s="24">
        <v>502.6782601164</v>
      </c>
      <c r="G122" s="24">
        <v>511.5532098045</v>
      </c>
      <c r="H122" s="24">
        <v>546.00505937150001</v>
      </c>
      <c r="I122" s="25">
        <v>531.2862035224</v>
      </c>
    </row>
    <row r="123" spans="1:9" x14ac:dyDescent="0.25">
      <c r="A123" s="7" t="s">
        <v>111</v>
      </c>
      <c r="B123" t="s">
        <v>107</v>
      </c>
      <c r="C123" t="s">
        <v>77</v>
      </c>
      <c r="D123" s="24">
        <v>14.769135394670991</v>
      </c>
      <c r="E123" s="24">
        <v>239.99593195840009</v>
      </c>
      <c r="F123" s="24">
        <v>224.31950564248996</v>
      </c>
      <c r="G123" s="24">
        <v>228.29121370409999</v>
      </c>
      <c r="H123" s="24">
        <v>243.71542559999997</v>
      </c>
      <c r="I123" s="25">
        <v>237.061972494</v>
      </c>
    </row>
    <row r="124" spans="1:9" x14ac:dyDescent="0.25">
      <c r="A124" s="7" t="s">
        <v>112</v>
      </c>
      <c r="C124" t="s">
        <v>77</v>
      </c>
      <c r="D124" s="17">
        <v>2999.7288140710002</v>
      </c>
      <c r="E124" s="17">
        <v>47086.046388289993</v>
      </c>
      <c r="F124" s="17">
        <v>44029.842105620002</v>
      </c>
      <c r="G124" s="17">
        <v>44805.433814639997</v>
      </c>
      <c r="H124" s="17">
        <v>47822.139392240002</v>
      </c>
      <c r="I124" s="18">
        <v>46530.839537730011</v>
      </c>
    </row>
    <row r="125" spans="1:9" x14ac:dyDescent="0.25">
      <c r="A125" s="7" t="s">
        <v>113</v>
      </c>
      <c r="C125" t="s">
        <v>77</v>
      </c>
      <c r="D125" s="17">
        <v>1325.316093163</v>
      </c>
      <c r="E125" s="17">
        <v>20951.810626560007</v>
      </c>
      <c r="F125" s="17">
        <v>19580.261708008005</v>
      </c>
      <c r="G125" s="17">
        <v>19925.319066872005</v>
      </c>
      <c r="H125" s="17">
        <v>21269.267008045001</v>
      </c>
      <c r="I125" s="18">
        <v>20686.332498519998</v>
      </c>
    </row>
    <row r="126" spans="1:9" x14ac:dyDescent="0.25">
      <c r="A126" s="7"/>
      <c r="I126" s="8"/>
    </row>
    <row r="127" spans="1:9" x14ac:dyDescent="0.25">
      <c r="A127" s="10" t="s">
        <v>114</v>
      </c>
      <c r="B127" t="s">
        <v>115</v>
      </c>
      <c r="I127" s="8"/>
    </row>
    <row r="128" spans="1:9" x14ac:dyDescent="0.25">
      <c r="A128" s="7" t="s">
        <v>116</v>
      </c>
      <c r="C128" t="s">
        <v>77</v>
      </c>
      <c r="D128" s="24">
        <v>5.5178493086159142</v>
      </c>
      <c r="E128" s="24">
        <v>5.0100281907779838</v>
      </c>
      <c r="F128" s="24">
        <v>4.9473708299225887</v>
      </c>
      <c r="G128" s="24">
        <v>4.9357478482991706</v>
      </c>
      <c r="H128" s="24">
        <v>4.8920970126277412</v>
      </c>
      <c r="I128" s="25">
        <v>4.8688117456261084</v>
      </c>
    </row>
    <row r="129" spans="1:9" x14ac:dyDescent="0.25">
      <c r="A129" s="7" t="s">
        <v>117</v>
      </c>
      <c r="C129" t="s">
        <v>77</v>
      </c>
      <c r="D129" s="24">
        <v>10.7879709843185</v>
      </c>
      <c r="E129" s="24">
        <v>5.6539290893019141</v>
      </c>
      <c r="F129" s="24">
        <v>4.6973473637243899</v>
      </c>
      <c r="G129" s="24">
        <v>3.9959063407541811</v>
      </c>
      <c r="H129" s="24">
        <v>3.3319308289671987</v>
      </c>
      <c r="I129" s="25">
        <v>2.9995466892432221</v>
      </c>
    </row>
    <row r="130" spans="1:9" x14ac:dyDescent="0.25">
      <c r="A130" s="7" t="s">
        <v>118</v>
      </c>
      <c r="C130" t="s">
        <v>77</v>
      </c>
      <c r="D130" s="24">
        <v>7.6200011044151204</v>
      </c>
      <c r="E130" s="24">
        <v>1.0456210052349715</v>
      </c>
      <c r="F130" s="24">
        <v>0.97034388102850544</v>
      </c>
      <c r="G130" s="24">
        <v>0.90466617665112314</v>
      </c>
      <c r="H130" s="24">
        <v>0.84605245730504219</v>
      </c>
      <c r="I130" s="25">
        <v>0.79179745603207397</v>
      </c>
    </row>
    <row r="131" spans="1:9" x14ac:dyDescent="0.25">
      <c r="A131" s="7"/>
      <c r="I131" s="8"/>
    </row>
    <row r="132" spans="1:9" x14ac:dyDescent="0.25">
      <c r="A132" s="10" t="s">
        <v>119</v>
      </c>
      <c r="I132" s="8"/>
    </row>
    <row r="133" spans="1:9" x14ac:dyDescent="0.25">
      <c r="A133" s="7" t="s">
        <v>120</v>
      </c>
      <c r="B133" t="s">
        <v>121</v>
      </c>
      <c r="C133" s="14">
        <v>331.9</v>
      </c>
      <c r="D133" s="14">
        <v>336.07922400000001</v>
      </c>
      <c r="E133" s="14">
        <v>344.47436499999998</v>
      </c>
      <c r="F133" s="14">
        <v>352.59783900000002</v>
      </c>
      <c r="G133" s="14">
        <v>359.52005000000003</v>
      </c>
      <c r="H133" s="14">
        <v>365.429688</v>
      </c>
      <c r="I133" s="15">
        <v>370.85867300000001</v>
      </c>
    </row>
    <row r="134" spans="1:9" x14ac:dyDescent="0.25">
      <c r="A134" s="7" t="s">
        <v>122</v>
      </c>
      <c r="B134" t="s">
        <v>123</v>
      </c>
      <c r="C134" s="24">
        <v>51.957750992237919</v>
      </c>
      <c r="D134" s="24">
        <v>51.957750992237919</v>
      </c>
      <c r="E134" s="24">
        <v>69.458834330629699</v>
      </c>
      <c r="F134" s="24">
        <v>84.523373172833828</v>
      </c>
      <c r="G134" s="24">
        <v>111.8465944346345</v>
      </c>
      <c r="H134" s="24">
        <v>176.11860386928271</v>
      </c>
      <c r="I134" s="25">
        <v>222.39861549943538</v>
      </c>
    </row>
    <row r="135" spans="1:9" x14ac:dyDescent="0.25">
      <c r="A135" s="7" t="s">
        <v>124</v>
      </c>
      <c r="B135" t="s">
        <v>125</v>
      </c>
      <c r="C135" s="14">
        <f>C32/C133*1000</f>
        <v>197.34191099976383</v>
      </c>
      <c r="D135" s="14">
        <f t="shared" ref="D135:I135" si="10">D32/D133*1000</f>
        <v>200.22534425771502</v>
      </c>
      <c r="E135" s="14">
        <f t="shared" si="10"/>
        <v>184.51536588103048</v>
      </c>
      <c r="F135" s="14">
        <f t="shared" si="10"/>
        <v>164.56433837582648</v>
      </c>
      <c r="G135" s="14">
        <f t="shared" si="10"/>
        <v>147.81537542865459</v>
      </c>
      <c r="H135" s="14">
        <f t="shared" si="10"/>
        <v>139.93994522779226</v>
      </c>
      <c r="I135" s="15">
        <f t="shared" si="10"/>
        <v>137.99184491633278</v>
      </c>
    </row>
    <row r="136" spans="1:9" x14ac:dyDescent="0.25">
      <c r="A136" s="7" t="s">
        <v>126</v>
      </c>
      <c r="B136" t="s">
        <v>127</v>
      </c>
      <c r="C136" s="24">
        <f>C13/C133</f>
        <v>14.972286833383549</v>
      </c>
      <c r="D136" s="24">
        <f t="shared" ref="D136:I136" si="11">D13/D133</f>
        <v>14.381484051510427</v>
      </c>
      <c r="E136" s="24">
        <f t="shared" si="11"/>
        <v>9.3482863376495384</v>
      </c>
      <c r="F136" s="24">
        <f t="shared" si="11"/>
        <v>5.800222729101864</v>
      </c>
      <c r="G136" s="24">
        <f t="shared" si="11"/>
        <v>4.1198036103966942</v>
      </c>
      <c r="H136" s="24">
        <f t="shared" si="11"/>
        <v>2.0983872552795986</v>
      </c>
      <c r="I136" s="25">
        <f t="shared" si="11"/>
        <v>2.575011299588057E-17</v>
      </c>
    </row>
    <row r="137" spans="1:9" x14ac:dyDescent="0.25">
      <c r="A137" s="7" t="s">
        <v>128</v>
      </c>
      <c r="B137" t="s">
        <v>129</v>
      </c>
      <c r="C137" s="22">
        <f>C13/C117/1000</f>
        <v>0.2130918524871355</v>
      </c>
      <c r="D137" s="22">
        <f t="shared" ref="D137:I137" si="12">D13/D117/1000</f>
        <v>0.20243415982576646</v>
      </c>
      <c r="E137" s="22">
        <f t="shared" si="12"/>
        <v>0.12293357510975376</v>
      </c>
      <c r="F137" s="22">
        <f t="shared" si="12"/>
        <v>7.1324056636674321E-2</v>
      </c>
      <c r="G137" s="22">
        <f t="shared" si="12"/>
        <v>4.6635768261964736E-2</v>
      </c>
      <c r="H137" s="22">
        <f t="shared" si="12"/>
        <v>2.1755411808097144E-2</v>
      </c>
      <c r="I137" s="23">
        <f t="shared" si="12"/>
        <v>2.4436788902613483E-19</v>
      </c>
    </row>
    <row r="138" spans="1:9" x14ac:dyDescent="0.25">
      <c r="A138" s="11" t="s">
        <v>130</v>
      </c>
      <c r="B138" s="12" t="s">
        <v>131</v>
      </c>
      <c r="C138" s="74">
        <f>C10*2205/C48</f>
        <v>879.89439693507677</v>
      </c>
      <c r="D138" s="74">
        <f t="shared" ref="D138:I138" si="13">D10*2205/D48</f>
        <v>719.48521550525766</v>
      </c>
      <c r="E138" s="74">
        <f t="shared" si="13"/>
        <v>209.20320620409322</v>
      </c>
      <c r="F138" s="74">
        <f t="shared" si="13"/>
        <v>72.472181010477541</v>
      </c>
      <c r="G138" s="74">
        <f t="shared" si="13"/>
        <v>66.444893256214158</v>
      </c>
      <c r="H138" s="74">
        <f t="shared" si="13"/>
        <v>23.188017385650504</v>
      </c>
      <c r="I138" s="75">
        <f t="shared" si="13"/>
        <v>3.517970209214007</v>
      </c>
    </row>
  </sheetData>
  <mergeCells count="1">
    <mergeCell ref="C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42D7-0E6A-442D-AFF3-089312EA8FE1}">
  <dimension ref="A1:T58"/>
  <sheetViews>
    <sheetView tabSelected="1" workbookViewId="0">
      <selection activeCell="U14" sqref="U14"/>
    </sheetView>
  </sheetViews>
  <sheetFormatPr defaultRowHeight="15" x14ac:dyDescent="0.25"/>
  <cols>
    <col min="1" max="1" width="18.5703125" bestFit="1" customWidth="1"/>
    <col min="2" max="2" width="17.42578125" bestFit="1" customWidth="1"/>
    <col min="3" max="15" width="6.140625" customWidth="1"/>
    <col min="16" max="16" width="6.42578125" customWidth="1"/>
    <col min="17" max="17" width="6" customWidth="1"/>
    <col min="18" max="20" width="6.140625" customWidth="1"/>
  </cols>
  <sheetData>
    <row r="1" spans="1:20" ht="18.75" x14ac:dyDescent="0.3">
      <c r="A1" s="78" t="s">
        <v>138</v>
      </c>
    </row>
    <row r="3" spans="1:20" s="35" customFormat="1" ht="63" customHeight="1" x14ac:dyDescent="0.25">
      <c r="A3" s="46" t="s">
        <v>139</v>
      </c>
      <c r="B3" s="47"/>
      <c r="C3" s="90" t="s">
        <v>140</v>
      </c>
      <c r="D3" s="91"/>
      <c r="E3" s="91"/>
      <c r="F3" s="91"/>
      <c r="G3" s="91"/>
      <c r="H3" s="92"/>
      <c r="I3" s="90" t="s">
        <v>141</v>
      </c>
      <c r="J3" s="91"/>
      <c r="K3" s="91"/>
      <c r="L3" s="91"/>
      <c r="M3" s="91"/>
      <c r="N3" s="92"/>
      <c r="O3" s="93" t="s">
        <v>142</v>
      </c>
      <c r="P3" s="94"/>
      <c r="Q3" s="94"/>
      <c r="R3" s="94"/>
      <c r="S3" s="94"/>
      <c r="T3" s="95"/>
    </row>
    <row r="4" spans="1:20" s="35" customFormat="1" x14ac:dyDescent="0.25">
      <c r="A4" s="10"/>
      <c r="B4" s="48"/>
      <c r="C4" s="10">
        <v>2021</v>
      </c>
      <c r="D4" s="35">
        <v>2030</v>
      </c>
      <c r="E4" s="35">
        <v>2035</v>
      </c>
      <c r="F4" s="35">
        <v>2040</v>
      </c>
      <c r="G4" s="35">
        <v>2045</v>
      </c>
      <c r="H4" s="49">
        <v>2050</v>
      </c>
      <c r="I4" s="10">
        <v>2021</v>
      </c>
      <c r="J4" s="35">
        <v>2030</v>
      </c>
      <c r="K4" s="35">
        <v>2035</v>
      </c>
      <c r="L4" s="35">
        <v>2040</v>
      </c>
      <c r="M4" s="35">
        <v>2045</v>
      </c>
      <c r="N4" s="49">
        <v>2050</v>
      </c>
      <c r="O4" s="10">
        <v>2021</v>
      </c>
      <c r="P4" s="35">
        <v>2030</v>
      </c>
      <c r="Q4" s="35">
        <v>2035</v>
      </c>
      <c r="R4" s="35">
        <v>2040</v>
      </c>
      <c r="S4" s="35">
        <v>2045</v>
      </c>
      <c r="T4" s="49">
        <v>2050</v>
      </c>
    </row>
    <row r="5" spans="1:20" x14ac:dyDescent="0.25">
      <c r="A5" s="10" t="s">
        <v>143</v>
      </c>
      <c r="B5" s="48" t="s">
        <v>71</v>
      </c>
      <c r="C5" s="50">
        <v>0.82292147511589475</v>
      </c>
      <c r="D5" s="51">
        <v>0.86641617987413855</v>
      </c>
      <c r="E5" s="51">
        <v>0.8167766541098711</v>
      </c>
      <c r="F5" s="51">
        <v>0.79345433337840365</v>
      </c>
      <c r="G5" s="51">
        <v>0.77579851299773572</v>
      </c>
      <c r="H5" s="52">
        <v>0.74815032901179312</v>
      </c>
      <c r="I5" s="50">
        <v>0.82292147511589486</v>
      </c>
      <c r="J5" s="51">
        <v>0.43852128098427978</v>
      </c>
      <c r="K5" s="51">
        <v>0.11557033703246986</v>
      </c>
      <c r="L5" s="51">
        <v>0</v>
      </c>
      <c r="M5" s="51">
        <v>0</v>
      </c>
      <c r="N5" s="52">
        <v>0</v>
      </c>
      <c r="O5" s="50">
        <v>0.82292147511589497</v>
      </c>
      <c r="P5" s="51">
        <v>0.10381477058935523</v>
      </c>
      <c r="Q5" s="51">
        <v>5.126351192432748E-3</v>
      </c>
      <c r="R5" s="51">
        <v>0</v>
      </c>
      <c r="S5" s="51">
        <v>0</v>
      </c>
      <c r="T5" s="52">
        <v>0</v>
      </c>
    </row>
    <row r="6" spans="1:20" x14ac:dyDescent="0.25">
      <c r="A6" s="10"/>
      <c r="B6" s="48" t="s">
        <v>72</v>
      </c>
      <c r="C6" s="50">
        <v>6.2225268619253175E-3</v>
      </c>
      <c r="D6" s="51">
        <v>9.1125378498637993E-4</v>
      </c>
      <c r="E6" s="51">
        <v>6.5090439054104623E-4</v>
      </c>
      <c r="F6" s="51">
        <v>9.6002099442757426E-4</v>
      </c>
      <c r="G6" s="51">
        <v>2.2773392422058064E-4</v>
      </c>
      <c r="H6" s="52">
        <v>2.3473581204773358E-4</v>
      </c>
      <c r="I6" s="50">
        <v>6.2225268619253661E-3</v>
      </c>
      <c r="J6" s="51">
        <v>1.9436692796339782E-3</v>
      </c>
      <c r="K6" s="51">
        <v>5.1287857911091193E-4</v>
      </c>
      <c r="L6" s="51">
        <v>0</v>
      </c>
      <c r="M6" s="51">
        <v>0</v>
      </c>
      <c r="N6" s="52">
        <v>0</v>
      </c>
      <c r="O6" s="50">
        <v>6.2225268619253617E-3</v>
      </c>
      <c r="P6" s="51">
        <v>4.5989796248813202E-4</v>
      </c>
      <c r="Q6" s="51">
        <v>2.2749399354517698E-5</v>
      </c>
      <c r="R6" s="51">
        <v>0</v>
      </c>
      <c r="S6" s="51">
        <v>0</v>
      </c>
      <c r="T6" s="52">
        <v>0</v>
      </c>
    </row>
    <row r="7" spans="1:20" x14ac:dyDescent="0.25">
      <c r="A7" s="10"/>
      <c r="B7" s="48" t="s">
        <v>144</v>
      </c>
      <c r="C7" s="50">
        <v>0.10008963052310434</v>
      </c>
      <c r="D7" s="51">
        <v>8.2793597464524235E-2</v>
      </c>
      <c r="E7" s="51">
        <v>0.10833413319277529</v>
      </c>
      <c r="F7" s="51">
        <v>0.11634761076349072</v>
      </c>
      <c r="G7" s="51">
        <v>0.11855285684541474</v>
      </c>
      <c r="H7" s="52">
        <v>0.12754634560046171</v>
      </c>
      <c r="I7" s="50">
        <v>0.10008963052310425</v>
      </c>
      <c r="J7" s="51">
        <v>1.4970718872148302E-2</v>
      </c>
      <c r="K7" s="51">
        <v>3.5245367562926062E-3</v>
      </c>
      <c r="L7" s="51">
        <v>0</v>
      </c>
      <c r="M7" s="51">
        <v>0</v>
      </c>
      <c r="N7" s="52">
        <v>0</v>
      </c>
      <c r="O7" s="50">
        <v>0.10008963052310417</v>
      </c>
      <c r="P7" s="51">
        <v>3.7052334794285872E-3</v>
      </c>
      <c r="Q7" s="51">
        <v>1.5639813436370213E-4</v>
      </c>
      <c r="R7" s="51">
        <v>0</v>
      </c>
      <c r="S7" s="51">
        <v>0</v>
      </c>
      <c r="T7" s="52">
        <v>0</v>
      </c>
    </row>
    <row r="8" spans="1:20" x14ac:dyDescent="0.25">
      <c r="A8" s="10"/>
      <c r="B8" s="48" t="s">
        <v>145</v>
      </c>
      <c r="C8" s="50">
        <v>1.0806242959503247E-3</v>
      </c>
      <c r="D8" s="51">
        <v>1.2403793370639772E-3</v>
      </c>
      <c r="E8" s="51">
        <v>1.7629801639208553E-3</v>
      </c>
      <c r="F8" s="51">
        <v>1.928016339294694E-3</v>
      </c>
      <c r="G8" s="51">
        <v>2.1853511366940652E-3</v>
      </c>
      <c r="H8" s="52">
        <v>2.3587629456377763E-3</v>
      </c>
      <c r="I8" s="50">
        <v>1.0806242959503676E-3</v>
      </c>
      <c r="J8" s="51">
        <v>2.1773956536621352E-2</v>
      </c>
      <c r="K8" s="51">
        <v>3.5213429877105948E-2</v>
      </c>
      <c r="L8" s="51">
        <v>4.0000000000000008E-2</v>
      </c>
      <c r="M8" s="51">
        <v>3.9999999999999994E-2</v>
      </c>
      <c r="N8" s="52">
        <v>0.04</v>
      </c>
      <c r="O8" s="50">
        <v>1.0806242959503702E-3</v>
      </c>
      <c r="P8" s="51">
        <v>3.4852964198270373E-2</v>
      </c>
      <c r="Q8" s="51">
        <v>4.9578045053108928E-2</v>
      </c>
      <c r="R8" s="51">
        <v>4.9504950495049521E-2</v>
      </c>
      <c r="S8" s="51">
        <v>4.95049504950495E-2</v>
      </c>
      <c r="T8" s="52">
        <v>4.9504950495049514E-2</v>
      </c>
    </row>
    <row r="9" spans="1:20" x14ac:dyDescent="0.25">
      <c r="A9" s="10"/>
      <c r="B9" s="48" t="s">
        <v>54</v>
      </c>
      <c r="C9" s="50">
        <v>1.1703154537877665E-18</v>
      </c>
      <c r="D9" s="51">
        <v>2.8020710969098799E-5</v>
      </c>
      <c r="E9" s="51">
        <v>1.7455108500428026E-4</v>
      </c>
      <c r="F9" s="51">
        <v>1.4767046214755224E-4</v>
      </c>
      <c r="G9" s="51">
        <v>8.4095260449015247E-5</v>
      </c>
      <c r="H9" s="52">
        <v>1.1694560894987148E-4</v>
      </c>
      <c r="I9" s="50">
        <v>3.3220072508076326E-18</v>
      </c>
      <c r="J9" s="51">
        <v>2.154099433752191E-4</v>
      </c>
      <c r="K9" s="51">
        <v>5.6494084672283512E-5</v>
      </c>
      <c r="L9" s="51">
        <v>0</v>
      </c>
      <c r="M9" s="51">
        <v>0</v>
      </c>
      <c r="N9" s="52">
        <v>0</v>
      </c>
      <c r="O9" s="50">
        <v>3.087324475271085E-18</v>
      </c>
      <c r="P9" s="51">
        <v>5.1103628717056554E-5</v>
      </c>
      <c r="Q9" s="51">
        <v>2.5059209390216064E-6</v>
      </c>
      <c r="R9" s="51">
        <v>0</v>
      </c>
      <c r="S9" s="51">
        <v>0</v>
      </c>
      <c r="T9" s="52">
        <v>0</v>
      </c>
    </row>
    <row r="10" spans="1:20" x14ac:dyDescent="0.25">
      <c r="A10" s="10"/>
      <c r="B10" s="48" t="s">
        <v>146</v>
      </c>
      <c r="C10" s="50">
        <v>6.9685743203125039E-2</v>
      </c>
      <c r="D10" s="51">
        <v>4.8610568828317637E-2</v>
      </c>
      <c r="E10" s="51">
        <v>7.2300777057887414E-2</v>
      </c>
      <c r="F10" s="51">
        <v>8.7162348062235578E-2</v>
      </c>
      <c r="G10" s="51">
        <v>0.10315144983548588</v>
      </c>
      <c r="H10" s="52">
        <v>0.12159288102110985</v>
      </c>
      <c r="I10" s="50">
        <v>6.9685743203125206E-2</v>
      </c>
      <c r="J10" s="51">
        <v>0.52257496438394146</v>
      </c>
      <c r="K10" s="51">
        <v>0.84512232367034845</v>
      </c>
      <c r="L10" s="51">
        <v>0.96</v>
      </c>
      <c r="M10" s="51">
        <v>0.96000000000000008</v>
      </c>
      <c r="N10" s="52">
        <v>0.96</v>
      </c>
      <c r="O10" s="50">
        <v>6.9685743203125206E-2</v>
      </c>
      <c r="P10" s="51">
        <v>0.85711603014174065</v>
      </c>
      <c r="Q10" s="51">
        <v>0.94511395029980105</v>
      </c>
      <c r="R10" s="51">
        <v>0.95049504950495045</v>
      </c>
      <c r="S10" s="51">
        <v>0.95049504950495045</v>
      </c>
      <c r="T10" s="52">
        <v>0.95049504950495056</v>
      </c>
    </row>
    <row r="11" spans="1:20" x14ac:dyDescent="0.25">
      <c r="A11" s="10"/>
      <c r="B11" s="48"/>
      <c r="C11" s="50"/>
      <c r="D11" s="51"/>
      <c r="E11" s="51"/>
      <c r="F11" s="51"/>
      <c r="G11" s="51"/>
      <c r="H11" s="52"/>
      <c r="I11" s="50"/>
      <c r="J11" s="51"/>
      <c r="K11" s="51"/>
      <c r="L11" s="51"/>
      <c r="M11" s="51"/>
      <c r="N11" s="52"/>
      <c r="O11" s="50"/>
      <c r="P11" s="51"/>
      <c r="Q11" s="51"/>
      <c r="R11" s="51"/>
      <c r="S11" s="51"/>
      <c r="T11" s="52"/>
    </row>
    <row r="12" spans="1:20" x14ac:dyDescent="0.25">
      <c r="A12" s="10" t="s">
        <v>147</v>
      </c>
      <c r="B12" s="48" t="s">
        <v>71</v>
      </c>
      <c r="C12" s="50">
        <v>0.94789143785747709</v>
      </c>
      <c r="D12" s="51">
        <v>0.88572739042740023</v>
      </c>
      <c r="E12" s="51">
        <v>0.86297633101475024</v>
      </c>
      <c r="F12" s="51">
        <v>0.84435597478913715</v>
      </c>
      <c r="G12" s="51">
        <v>0.83042211270548472</v>
      </c>
      <c r="H12" s="52">
        <v>0.81767375341698367</v>
      </c>
      <c r="I12" s="50">
        <v>0.94789143785747698</v>
      </c>
      <c r="J12" s="51">
        <v>0.45806932128603739</v>
      </c>
      <c r="K12" s="51">
        <v>0.12686653607423218</v>
      </c>
      <c r="L12" s="51">
        <v>0</v>
      </c>
      <c r="M12" s="51">
        <v>0</v>
      </c>
      <c r="N12" s="52">
        <v>0</v>
      </c>
      <c r="O12" s="50">
        <v>0.94789143785747698</v>
      </c>
      <c r="P12" s="51">
        <v>0.20152901151821767</v>
      </c>
      <c r="Q12" s="51">
        <v>4.8737261709549647E-3</v>
      </c>
      <c r="R12" s="51">
        <v>0</v>
      </c>
      <c r="S12" s="51">
        <v>0</v>
      </c>
      <c r="T12" s="52">
        <v>0</v>
      </c>
    </row>
    <row r="13" spans="1:20" x14ac:dyDescent="0.25">
      <c r="A13" s="10"/>
      <c r="B13" s="48" t="s">
        <v>72</v>
      </c>
      <c r="C13" s="50">
        <v>5.6026131894073372E-3</v>
      </c>
      <c r="D13" s="51">
        <v>6.0244654528567925E-3</v>
      </c>
      <c r="E13" s="51">
        <v>6.1072330466298399E-3</v>
      </c>
      <c r="F13" s="51">
        <v>6.4316246338337116E-3</v>
      </c>
      <c r="G13" s="51">
        <v>6.4366197926748166E-3</v>
      </c>
      <c r="H13" s="52">
        <v>6.4240120012370111E-3</v>
      </c>
      <c r="I13" s="50">
        <v>5.6026131894073364E-3</v>
      </c>
      <c r="J13" s="51">
        <v>1.9205903375251537E-3</v>
      </c>
      <c r="K13" s="51">
        <v>5.0635512764339152E-4</v>
      </c>
      <c r="L13" s="51">
        <v>0</v>
      </c>
      <c r="M13" s="51">
        <v>0</v>
      </c>
      <c r="N13" s="52">
        <v>0</v>
      </c>
      <c r="O13" s="50">
        <v>5.6026131894073346E-3</v>
      </c>
      <c r="P13" s="51">
        <v>8.6329005790860018E-4</v>
      </c>
      <c r="Q13" s="51">
        <v>1.9451340750142045E-5</v>
      </c>
      <c r="R13" s="51">
        <v>0</v>
      </c>
      <c r="S13" s="51">
        <v>0</v>
      </c>
      <c r="T13" s="52">
        <v>0</v>
      </c>
    </row>
    <row r="14" spans="1:20" x14ac:dyDescent="0.25">
      <c r="A14" s="10"/>
      <c r="B14" s="48" t="s">
        <v>144</v>
      </c>
      <c r="C14" s="50">
        <v>3.7188447344345225E-2</v>
      </c>
      <c r="D14" s="51">
        <v>7.6581374239352962E-2</v>
      </c>
      <c r="E14" s="51">
        <v>8.8203502400667072E-2</v>
      </c>
      <c r="F14" s="51">
        <v>9.6279326125832065E-2</v>
      </c>
      <c r="G14" s="51">
        <v>0.10081118726208664</v>
      </c>
      <c r="H14" s="52">
        <v>0.10541436089661015</v>
      </c>
      <c r="I14" s="50">
        <v>3.7188447344345246E-2</v>
      </c>
      <c r="J14" s="51">
        <v>3.9642735051665318E-3</v>
      </c>
      <c r="K14" s="51">
        <v>1.1586218956278109E-3</v>
      </c>
      <c r="L14" s="51">
        <v>0</v>
      </c>
      <c r="M14" s="51">
        <v>0</v>
      </c>
      <c r="N14" s="52">
        <v>0</v>
      </c>
      <c r="O14" s="50">
        <v>3.7188447344345232E-2</v>
      </c>
      <c r="P14" s="51">
        <v>1.7006186688178536E-3</v>
      </c>
      <c r="Q14" s="51">
        <v>4.451165920869642E-5</v>
      </c>
      <c r="R14" s="51">
        <v>0</v>
      </c>
      <c r="S14" s="51">
        <v>0</v>
      </c>
      <c r="T14" s="52">
        <v>0</v>
      </c>
    </row>
    <row r="15" spans="1:20" x14ac:dyDescent="0.25">
      <c r="A15" s="10"/>
      <c r="B15" s="48" t="s">
        <v>145</v>
      </c>
      <c r="C15" s="50">
        <v>1.0603785473092745E-23</v>
      </c>
      <c r="D15" s="51">
        <v>3.6444043818542894E-6</v>
      </c>
      <c r="E15" s="51">
        <v>6.3323060169822746E-6</v>
      </c>
      <c r="F15" s="51">
        <v>1.0336689040269006E-5</v>
      </c>
      <c r="G15" s="51">
        <v>1.611534563304258E-5</v>
      </c>
      <c r="H15" s="52">
        <v>2.2786346638726663E-5</v>
      </c>
      <c r="I15" s="50">
        <v>0</v>
      </c>
      <c r="J15" s="51">
        <v>2.142405258179397E-2</v>
      </c>
      <c r="K15" s="51">
        <v>6.97070536269076E-2</v>
      </c>
      <c r="L15" s="51">
        <v>7.9999999999999988E-2</v>
      </c>
      <c r="M15" s="51">
        <v>8.0000000000000016E-2</v>
      </c>
      <c r="N15" s="52">
        <v>7.9999999999999988E-2</v>
      </c>
      <c r="O15" s="50">
        <v>0</v>
      </c>
      <c r="P15" s="51">
        <v>6.9705928396540745E-2</v>
      </c>
      <c r="Q15" s="51">
        <v>9.9059821673847206E-2</v>
      </c>
      <c r="R15" s="51">
        <v>9.8039215686274495E-2</v>
      </c>
      <c r="S15" s="51">
        <v>9.8039215686274481E-2</v>
      </c>
      <c r="T15" s="52">
        <v>9.8039215686274536E-2</v>
      </c>
    </row>
    <row r="16" spans="1:20" x14ac:dyDescent="0.25">
      <c r="A16" s="10"/>
      <c r="B16" s="48" t="s">
        <v>54</v>
      </c>
      <c r="C16" s="50">
        <v>1.7249958327520891E-19</v>
      </c>
      <c r="D16" s="51">
        <v>1.8572661008281637E-4</v>
      </c>
      <c r="E16" s="51">
        <v>2.2233115138806109E-4</v>
      </c>
      <c r="F16" s="51">
        <v>2.2618658897465615E-4</v>
      </c>
      <c r="G16" s="51">
        <v>2.6122474270309873E-4</v>
      </c>
      <c r="H16" s="52">
        <v>3.2141503778779543E-4</v>
      </c>
      <c r="I16" s="50">
        <v>1.5875719916463198E-18</v>
      </c>
      <c r="J16" s="51">
        <v>4.4449218221795893E-4</v>
      </c>
      <c r="K16" s="51">
        <v>1.303173523131947E-4</v>
      </c>
      <c r="L16" s="51">
        <v>0</v>
      </c>
      <c r="M16" s="51">
        <v>0</v>
      </c>
      <c r="N16" s="52">
        <v>0</v>
      </c>
      <c r="O16" s="50">
        <v>1.5537741912190157E-18</v>
      </c>
      <c r="P16" s="51">
        <v>1.9038418059297161E-4</v>
      </c>
      <c r="Q16" s="51">
        <v>5.0063155399806757E-6</v>
      </c>
      <c r="R16" s="51">
        <v>0</v>
      </c>
      <c r="S16" s="51">
        <v>0</v>
      </c>
      <c r="T16" s="52">
        <v>0</v>
      </c>
    </row>
    <row r="17" spans="1:20" x14ac:dyDescent="0.25">
      <c r="A17" s="10"/>
      <c r="B17" s="48" t="s">
        <v>146</v>
      </c>
      <c r="C17" s="50">
        <v>9.3175016087703316E-3</v>
      </c>
      <c r="D17" s="51">
        <v>3.1477398865925363E-2</v>
      </c>
      <c r="E17" s="51">
        <v>4.248427008054774E-2</v>
      </c>
      <c r="F17" s="51">
        <v>5.269655117318197E-2</v>
      </c>
      <c r="G17" s="51">
        <v>6.2052740151417686E-2</v>
      </c>
      <c r="H17" s="52">
        <v>7.0143672300742588E-2</v>
      </c>
      <c r="I17" s="50">
        <v>9.3175016087703958E-3</v>
      </c>
      <c r="J17" s="51">
        <v>0.51417727010725889</v>
      </c>
      <c r="K17" s="51">
        <v>0.80163111592327585</v>
      </c>
      <c r="L17" s="51">
        <v>0.92</v>
      </c>
      <c r="M17" s="51">
        <v>0.92</v>
      </c>
      <c r="N17" s="52">
        <v>0.92</v>
      </c>
      <c r="O17" s="50">
        <v>9.3175016087703906E-3</v>
      </c>
      <c r="P17" s="51">
        <v>0.72601076717792212</v>
      </c>
      <c r="Q17" s="51">
        <v>0.89599748283969904</v>
      </c>
      <c r="R17" s="51">
        <v>0.90196078431372551</v>
      </c>
      <c r="S17" s="51">
        <v>0.90196078431372551</v>
      </c>
      <c r="T17" s="52">
        <v>0.90196078431372551</v>
      </c>
    </row>
    <row r="18" spans="1:20" x14ac:dyDescent="0.25">
      <c r="A18" s="10"/>
      <c r="B18" s="48"/>
      <c r="C18" s="50"/>
      <c r="D18" s="51"/>
      <c r="E18" s="51"/>
      <c r="F18" s="51"/>
      <c r="G18" s="51"/>
      <c r="H18" s="52"/>
      <c r="I18" s="50"/>
      <c r="J18" s="51"/>
      <c r="K18" s="51"/>
      <c r="L18" s="51"/>
      <c r="M18" s="51"/>
      <c r="N18" s="52"/>
      <c r="O18" s="50"/>
      <c r="P18" s="51"/>
      <c r="Q18" s="51"/>
      <c r="R18" s="51"/>
      <c r="S18" s="51"/>
      <c r="T18" s="52"/>
    </row>
    <row r="19" spans="1:20" x14ac:dyDescent="0.25">
      <c r="A19" s="10" t="s">
        <v>148</v>
      </c>
      <c r="B19" s="48" t="s">
        <v>71</v>
      </c>
      <c r="C19" s="50">
        <v>4.2809415531637474E-2</v>
      </c>
      <c r="D19" s="51">
        <v>0.3640071969621681</v>
      </c>
      <c r="E19" s="51">
        <v>0.39578892914018243</v>
      </c>
      <c r="F19" s="51">
        <v>0.36588523147497537</v>
      </c>
      <c r="G19" s="51">
        <v>0.41901181509172941</v>
      </c>
      <c r="H19" s="52">
        <v>0.45813702589072408</v>
      </c>
      <c r="I19" s="50">
        <v>4.2809415531637508E-2</v>
      </c>
      <c r="J19" s="51">
        <v>0.18316310839791505</v>
      </c>
      <c r="K19" s="51">
        <v>0.19375895982540198</v>
      </c>
      <c r="L19" s="51">
        <v>0.129506377593997</v>
      </c>
      <c r="M19" s="51">
        <v>9.1177233357463958E-2</v>
      </c>
      <c r="N19" s="52">
        <v>8.2714465167296927E-2</v>
      </c>
      <c r="O19" s="50">
        <v>4.2809415531637508E-2</v>
      </c>
      <c r="P19" s="51">
        <v>0.11097512910962759</v>
      </c>
      <c r="Q19" s="51">
        <v>2.4548317255359995E-3</v>
      </c>
      <c r="R19" s="51">
        <v>0</v>
      </c>
      <c r="S19" s="51">
        <v>0</v>
      </c>
      <c r="T19" s="52">
        <v>0</v>
      </c>
    </row>
    <row r="20" spans="1:20" x14ac:dyDescent="0.25">
      <c r="A20" s="10"/>
      <c r="B20" s="48" t="s">
        <v>72</v>
      </c>
      <c r="C20" s="50">
        <v>0.95537180367382635</v>
      </c>
      <c r="D20" s="51">
        <v>0.63219274467438036</v>
      </c>
      <c r="E20" s="51">
        <v>0.59985059476869518</v>
      </c>
      <c r="F20" s="51">
        <v>0.62880079464189853</v>
      </c>
      <c r="G20" s="51">
        <v>0.5750771692026595</v>
      </c>
      <c r="H20" s="52">
        <v>0.53490888946254167</v>
      </c>
      <c r="I20" s="50">
        <v>0.95537180367382613</v>
      </c>
      <c r="J20" s="51">
        <v>0.31638268310551609</v>
      </c>
      <c r="K20" s="51">
        <v>0.33904703486499765</v>
      </c>
      <c r="L20" s="51">
        <v>0.24050197390313685</v>
      </c>
      <c r="M20" s="51">
        <v>0.17850495918399353</v>
      </c>
      <c r="N20" s="52">
        <v>0.16193671701641968</v>
      </c>
      <c r="O20" s="50">
        <v>0.95537180367382613</v>
      </c>
      <c r="P20" s="51">
        <v>0.19169039839049509</v>
      </c>
      <c r="Q20" s="51">
        <v>4.2319146225492316E-3</v>
      </c>
      <c r="R20" s="51">
        <v>0</v>
      </c>
      <c r="S20" s="51">
        <v>0</v>
      </c>
      <c r="T20" s="52">
        <v>0</v>
      </c>
    </row>
    <row r="21" spans="1:20" x14ac:dyDescent="0.25">
      <c r="A21" s="10"/>
      <c r="B21" s="48" t="s">
        <v>145</v>
      </c>
      <c r="C21" s="50">
        <v>3.2529475560122856E-4</v>
      </c>
      <c r="D21" s="51">
        <v>1.0222582218422029E-3</v>
      </c>
      <c r="E21" s="51">
        <v>1.2642841601624264E-3</v>
      </c>
      <c r="F21" s="51">
        <v>1.6073797254595058E-3</v>
      </c>
      <c r="G21" s="51">
        <v>1.7941006121531412E-3</v>
      </c>
      <c r="H21" s="52">
        <v>2.1816042709652287E-3</v>
      </c>
      <c r="I21" s="50">
        <v>3.2529475560122797E-4</v>
      </c>
      <c r="J21" s="51">
        <v>6.0000001577599146E-2</v>
      </c>
      <c r="K21" s="51">
        <v>4.3767570837838603E-2</v>
      </c>
      <c r="L21" s="51">
        <v>6.297919512464234E-2</v>
      </c>
      <c r="M21" s="51">
        <v>8.8499107397586166E-2</v>
      </c>
      <c r="N21" s="52">
        <v>9.8464805511632725E-2</v>
      </c>
      <c r="O21" s="50">
        <v>3.2529475560122802E-4</v>
      </c>
      <c r="P21" s="51">
        <v>0.13941185679308152</v>
      </c>
      <c r="Q21" s="51">
        <v>0.19866142981514306</v>
      </c>
      <c r="R21" s="51">
        <v>0.2</v>
      </c>
      <c r="S21" s="51">
        <v>0.19533789058722925</v>
      </c>
      <c r="T21" s="52">
        <v>0.19582448502022967</v>
      </c>
    </row>
    <row r="22" spans="1:20" x14ac:dyDescent="0.25">
      <c r="A22" s="10"/>
      <c r="B22" s="48" t="s">
        <v>54</v>
      </c>
      <c r="C22" s="50">
        <v>1.4934860389350648E-3</v>
      </c>
      <c r="D22" s="51">
        <v>2.7681463878547218E-3</v>
      </c>
      <c r="E22" s="51">
        <v>3.0747816552879159E-3</v>
      </c>
      <c r="F22" s="51">
        <v>3.6517314015178338E-3</v>
      </c>
      <c r="G22" s="51">
        <v>4.116915093458004E-3</v>
      </c>
      <c r="H22" s="52">
        <v>4.7679028871017168E-3</v>
      </c>
      <c r="I22" s="50">
        <v>1.4934860389350648E-3</v>
      </c>
      <c r="J22" s="51">
        <v>4.5419534990933036E-4</v>
      </c>
      <c r="K22" s="51">
        <v>4.7173632391154982E-4</v>
      </c>
      <c r="L22" s="51">
        <v>2.873814869697169E-4</v>
      </c>
      <c r="M22" s="51">
        <v>1.8387721235113344E-4</v>
      </c>
      <c r="N22" s="52">
        <v>1.6679557520973381E-4</v>
      </c>
      <c r="O22" s="50">
        <v>1.4934860389350648E-3</v>
      </c>
      <c r="P22" s="51">
        <v>2.7518853446971208E-4</v>
      </c>
      <c r="Q22" s="51">
        <v>6.1045761995024393E-6</v>
      </c>
      <c r="R22" s="51">
        <v>0</v>
      </c>
      <c r="S22" s="51">
        <v>0</v>
      </c>
      <c r="T22" s="52">
        <v>0</v>
      </c>
    </row>
    <row r="23" spans="1:20" x14ac:dyDescent="0.25">
      <c r="A23" s="10"/>
      <c r="B23" s="48" t="s">
        <v>146</v>
      </c>
      <c r="C23" s="50">
        <v>7.5581524390285347E-20</v>
      </c>
      <c r="D23" s="51">
        <v>9.6537537545872483E-6</v>
      </c>
      <c r="E23" s="51">
        <v>2.1410275671970796E-5</v>
      </c>
      <c r="F23" s="51">
        <v>5.486275614861094E-5</v>
      </c>
      <c r="G23" s="51">
        <v>4.5479205249688652E-20</v>
      </c>
      <c r="H23" s="52">
        <v>4.5774886673492277E-6</v>
      </c>
      <c r="I23" s="50">
        <v>3.869044453373712E-18</v>
      </c>
      <c r="J23" s="51">
        <v>0.44000001156906049</v>
      </c>
      <c r="K23" s="51">
        <v>0.42295469814785008</v>
      </c>
      <c r="L23" s="51">
        <v>0.5667250718912541</v>
      </c>
      <c r="M23" s="51">
        <v>0.64163482284860529</v>
      </c>
      <c r="N23" s="52">
        <v>0.65671721672944094</v>
      </c>
      <c r="O23" s="50">
        <v>3.8639372855114432E-18</v>
      </c>
      <c r="P23" s="51">
        <v>0.55764742717232607</v>
      </c>
      <c r="Q23" s="51">
        <v>0.79464571926057226</v>
      </c>
      <c r="R23" s="51">
        <v>0.8</v>
      </c>
      <c r="S23" s="51">
        <v>0.80466210941277072</v>
      </c>
      <c r="T23" s="52">
        <v>0.80417551497977036</v>
      </c>
    </row>
    <row r="24" spans="1:20" x14ac:dyDescent="0.25">
      <c r="A24" s="10"/>
      <c r="B24" s="48"/>
      <c r="C24" s="50"/>
      <c r="D24" s="51"/>
      <c r="E24" s="51"/>
      <c r="F24" s="51"/>
      <c r="G24" s="51"/>
      <c r="H24" s="52"/>
      <c r="I24" s="50"/>
      <c r="J24" s="51"/>
      <c r="K24" s="51"/>
      <c r="L24" s="51"/>
      <c r="M24" s="51"/>
      <c r="N24" s="52"/>
      <c r="O24" s="50"/>
      <c r="P24" s="51"/>
      <c r="Q24" s="51"/>
      <c r="R24" s="51"/>
      <c r="S24" s="51"/>
      <c r="T24" s="52"/>
    </row>
    <row r="25" spans="1:20" x14ac:dyDescent="0.25">
      <c r="A25" s="10" t="s">
        <v>149</v>
      </c>
      <c r="B25" s="48" t="s">
        <v>71</v>
      </c>
      <c r="C25" s="50">
        <v>1.6769001080451935E-4</v>
      </c>
      <c r="D25" s="51">
        <v>2.4386373980190006E-3</v>
      </c>
      <c r="E25" s="51">
        <v>3.2333917421037634E-3</v>
      </c>
      <c r="F25" s="51">
        <v>2.085866169133024E-3</v>
      </c>
      <c r="G25" s="51">
        <v>2.0879980484528786E-3</v>
      </c>
      <c r="H25" s="52">
        <v>2.8016555839017634E-3</v>
      </c>
      <c r="I25" s="50">
        <v>1.6769001080452054E-4</v>
      </c>
      <c r="J25" s="51">
        <v>4.2045504336470597E-3</v>
      </c>
      <c r="K25" s="51">
        <v>4.5910776690184802E-3</v>
      </c>
      <c r="L25" s="51">
        <v>3.2046105652131182E-3</v>
      </c>
      <c r="M25" s="51">
        <v>2.2585087053999205E-3</v>
      </c>
      <c r="N25" s="52">
        <v>1.9338030590516512E-3</v>
      </c>
      <c r="O25" s="50">
        <v>1.6769001080452054E-4</v>
      </c>
      <c r="P25" s="51">
        <v>2.9630818193442303E-3</v>
      </c>
      <c r="Q25" s="51">
        <v>5.8022229468101551E-5</v>
      </c>
      <c r="R25" s="51">
        <v>2.2528963548294731E-19</v>
      </c>
      <c r="S25" s="51">
        <v>2.3807676373098835E-20</v>
      </c>
      <c r="T25" s="52">
        <v>7.138195369106881E-20</v>
      </c>
    </row>
    <row r="26" spans="1:20" x14ac:dyDescent="0.25">
      <c r="A26" s="10"/>
      <c r="B26" s="48" t="s">
        <v>72</v>
      </c>
      <c r="C26" s="50">
        <v>0.98442142078308148</v>
      </c>
      <c r="D26" s="51">
        <v>0.98148077513773291</v>
      </c>
      <c r="E26" s="51">
        <v>0.97712050065077283</v>
      </c>
      <c r="F26" s="51">
        <v>0.97269808115459633</v>
      </c>
      <c r="G26" s="51">
        <v>0.96659776742325343</v>
      </c>
      <c r="H26" s="52">
        <v>0.95356800298371747</v>
      </c>
      <c r="I26" s="50">
        <v>0.98442142078308148</v>
      </c>
      <c r="J26" s="51">
        <v>0.43544231433983227</v>
      </c>
      <c r="K26" s="51">
        <v>0.47780301351025856</v>
      </c>
      <c r="L26" s="51">
        <v>0.36573194877293919</v>
      </c>
      <c r="M26" s="51">
        <v>0.27864910322594705</v>
      </c>
      <c r="N26" s="52">
        <v>0.23858759675940983</v>
      </c>
      <c r="O26" s="50">
        <v>0.98442142078308148</v>
      </c>
      <c r="P26" s="51">
        <v>0.30686733396320776</v>
      </c>
      <c r="Q26" s="51">
        <v>6.2579440147044803E-3</v>
      </c>
      <c r="R26" s="51">
        <v>1.2537513815245028E-17</v>
      </c>
      <c r="S26" s="51">
        <v>2.9375091128829085E-18</v>
      </c>
      <c r="T26" s="52">
        <v>6.4839802306116566E-18</v>
      </c>
    </row>
    <row r="27" spans="1:20" x14ac:dyDescent="0.25">
      <c r="A27" s="10"/>
      <c r="B27" s="48" t="s">
        <v>145</v>
      </c>
      <c r="C27" s="50">
        <v>4.3457725845633891E-4</v>
      </c>
      <c r="D27" s="51">
        <v>9.7269306528647561E-4</v>
      </c>
      <c r="E27" s="51">
        <v>1.2332090937878931E-3</v>
      </c>
      <c r="F27" s="51">
        <v>1.5467896387364852E-3</v>
      </c>
      <c r="G27" s="51">
        <v>1.7808591154027935E-3</v>
      </c>
      <c r="H27" s="52">
        <v>2.18089619509496E-3</v>
      </c>
      <c r="I27" s="50">
        <v>4.3457725845634141E-4</v>
      </c>
      <c r="J27" s="51">
        <v>0.15570862804987562</v>
      </c>
      <c r="K27" s="51">
        <v>1.633680423265012E-3</v>
      </c>
      <c r="L27" s="51">
        <v>1.8996834815982436E-3</v>
      </c>
      <c r="M27" s="51">
        <v>3.304498220062229E-2</v>
      </c>
      <c r="N27" s="52">
        <v>6.8269420340201725E-2</v>
      </c>
      <c r="O27" s="50">
        <v>4.3457725845634141E-4</v>
      </c>
      <c r="P27" s="51">
        <v>0.18856804385732942</v>
      </c>
      <c r="Q27" s="51">
        <v>0.28490368700196034</v>
      </c>
      <c r="R27" s="51">
        <v>0.27629413021201044</v>
      </c>
      <c r="S27" s="51">
        <v>0.2663230948317748</v>
      </c>
      <c r="T27" s="52">
        <v>0.26545836640488191</v>
      </c>
    </row>
    <row r="28" spans="1:20" x14ac:dyDescent="0.25">
      <c r="A28" s="10"/>
      <c r="B28" s="48" t="s">
        <v>54</v>
      </c>
      <c r="C28" s="50">
        <v>1.4131120719418289E-2</v>
      </c>
      <c r="D28" s="51">
        <v>1.3491876871308192E-2</v>
      </c>
      <c r="E28" s="51">
        <v>1.6341185597541861E-2</v>
      </c>
      <c r="F28" s="51">
        <v>2.1068465422263968E-2</v>
      </c>
      <c r="G28" s="51">
        <v>2.6517766948243517E-2</v>
      </c>
      <c r="H28" s="52">
        <v>3.7758745143272848E-2</v>
      </c>
      <c r="I28" s="50">
        <v>1.4131120719418281E-2</v>
      </c>
      <c r="J28" s="51">
        <v>4.2508921912507323E-3</v>
      </c>
      <c r="K28" s="51">
        <v>4.6416563935765794E-3</v>
      </c>
      <c r="L28" s="51">
        <v>3.2395990944893466E-3</v>
      </c>
      <c r="M28" s="51">
        <v>2.2829611659018461E-3</v>
      </c>
      <c r="N28" s="52">
        <v>1.9547379306050603E-3</v>
      </c>
      <c r="O28" s="50">
        <v>1.4131120719418281E-2</v>
      </c>
      <c r="P28" s="51">
        <v>2.9957403856665558E-3</v>
      </c>
      <c r="Q28" s="51">
        <v>5.8659288626438588E-5</v>
      </c>
      <c r="R28" s="51">
        <v>2.278788065768676E-19</v>
      </c>
      <c r="S28" s="51">
        <v>2.4065446622682641E-20</v>
      </c>
      <c r="T28" s="52">
        <v>7.2808272063105634E-20</v>
      </c>
    </row>
    <row r="29" spans="1:20" x14ac:dyDescent="0.25">
      <c r="A29" s="53"/>
      <c r="B29" s="54" t="s">
        <v>146</v>
      </c>
      <c r="C29" s="55">
        <v>8.45191228239438E-4</v>
      </c>
      <c r="D29" s="56">
        <v>1.6160175276535096E-3</v>
      </c>
      <c r="E29" s="56">
        <v>2.0717129157936834E-3</v>
      </c>
      <c r="F29" s="56">
        <v>2.6007976152702846E-3</v>
      </c>
      <c r="G29" s="56">
        <v>3.0156084646474164E-3</v>
      </c>
      <c r="H29" s="57">
        <v>3.690700094012908E-3</v>
      </c>
      <c r="I29" s="55">
        <v>8.4519122823944028E-4</v>
      </c>
      <c r="J29" s="56">
        <v>0.40039361498539444</v>
      </c>
      <c r="K29" s="56">
        <v>0.51133057200388132</v>
      </c>
      <c r="L29" s="56">
        <v>0.62592415808576007</v>
      </c>
      <c r="M29" s="56">
        <v>0.68376444470212894</v>
      </c>
      <c r="N29" s="57">
        <v>0.68925444191073171</v>
      </c>
      <c r="O29" s="55">
        <v>8.4519122823944028E-4</v>
      </c>
      <c r="P29" s="56">
        <v>0.49860579997445204</v>
      </c>
      <c r="Q29" s="56">
        <v>0.70872168746524067</v>
      </c>
      <c r="R29" s="56">
        <v>0.72370586978798956</v>
      </c>
      <c r="S29" s="56">
        <v>0.73367690516822526</v>
      </c>
      <c r="T29" s="57">
        <v>0.73454163359511815</v>
      </c>
    </row>
    <row r="32" spans="1:20" ht="69.95" customHeight="1" x14ac:dyDescent="0.25">
      <c r="A32" s="80" t="s">
        <v>150</v>
      </c>
      <c r="B32" s="47"/>
      <c r="C32" s="90" t="s">
        <v>140</v>
      </c>
      <c r="D32" s="91"/>
      <c r="E32" s="91"/>
      <c r="F32" s="91"/>
      <c r="G32" s="91"/>
      <c r="H32" s="92"/>
      <c r="I32" s="90" t="s">
        <v>141</v>
      </c>
      <c r="J32" s="91"/>
      <c r="K32" s="91"/>
      <c r="L32" s="91"/>
      <c r="M32" s="91"/>
      <c r="N32" s="92"/>
      <c r="O32" s="93" t="s">
        <v>151</v>
      </c>
      <c r="P32" s="94"/>
      <c r="Q32" s="94"/>
      <c r="R32" s="94"/>
      <c r="S32" s="94"/>
      <c r="T32" s="95"/>
    </row>
    <row r="33" spans="1:20" x14ac:dyDescent="0.25">
      <c r="A33" s="48"/>
      <c r="B33" s="48"/>
      <c r="C33" s="10">
        <v>2021</v>
      </c>
      <c r="D33" s="35">
        <v>2030</v>
      </c>
      <c r="E33" s="35">
        <v>2035</v>
      </c>
      <c r="F33" s="35">
        <v>2040</v>
      </c>
      <c r="G33" s="35">
        <v>2045</v>
      </c>
      <c r="H33" s="49">
        <v>2050</v>
      </c>
      <c r="I33" s="10">
        <v>2021</v>
      </c>
      <c r="J33" s="35">
        <v>2030</v>
      </c>
      <c r="K33" s="35">
        <v>2035</v>
      </c>
      <c r="L33" s="35">
        <v>2040</v>
      </c>
      <c r="M33" s="35">
        <v>2045</v>
      </c>
      <c r="N33" s="49">
        <v>2050</v>
      </c>
      <c r="O33" s="10">
        <v>2021</v>
      </c>
      <c r="P33" s="35">
        <v>2030</v>
      </c>
      <c r="Q33" s="35">
        <v>2035</v>
      </c>
      <c r="R33" s="35">
        <v>2040</v>
      </c>
      <c r="S33" s="35">
        <v>2045</v>
      </c>
      <c r="T33" s="49">
        <v>2050</v>
      </c>
    </row>
    <row r="34" spans="1:20" x14ac:dyDescent="0.25">
      <c r="A34" s="48" t="s">
        <v>143</v>
      </c>
      <c r="B34" s="48" t="s">
        <v>71</v>
      </c>
      <c r="C34" s="81">
        <v>0.96715084559080411</v>
      </c>
      <c r="D34" s="73">
        <v>0.91832261156334127</v>
      </c>
      <c r="E34" s="73">
        <v>0.89151409880301169</v>
      </c>
      <c r="F34" s="73">
        <v>0.86655562586694346</v>
      </c>
      <c r="G34" s="73">
        <v>0.84567341445681465</v>
      </c>
      <c r="H34" s="72">
        <v>0.82725570223697686</v>
      </c>
      <c r="I34" s="81">
        <v>0.96715084559080411</v>
      </c>
      <c r="J34" s="73">
        <v>0.81453968446743008</v>
      </c>
      <c r="K34" s="73">
        <v>0.59533767791885495</v>
      </c>
      <c r="L34" s="73">
        <v>0.34701589127393923</v>
      </c>
      <c r="M34" s="73">
        <v>0.15511718651412104</v>
      </c>
      <c r="N34" s="72">
        <v>5.0331717335581137E-2</v>
      </c>
      <c r="O34" s="81">
        <v>0.96715084559080411</v>
      </c>
      <c r="P34" s="73">
        <v>0.74875297321754719</v>
      </c>
      <c r="Q34" s="73">
        <v>0.46868152840880795</v>
      </c>
      <c r="R34" s="73">
        <v>0.22758391146608709</v>
      </c>
      <c r="S34" s="73">
        <v>7.664541115506672E-2</v>
      </c>
      <c r="T34" s="72">
        <v>1.5637984086149997E-2</v>
      </c>
    </row>
    <row r="35" spans="1:20" x14ac:dyDescent="0.25">
      <c r="A35" s="48"/>
      <c r="B35" s="48" t="s">
        <v>72</v>
      </c>
      <c r="C35" s="81">
        <v>4.366177699676772E-3</v>
      </c>
      <c r="D35" s="73">
        <v>4.5023753028044814E-3</v>
      </c>
      <c r="E35" s="73">
        <v>4.5481065741261612E-3</v>
      </c>
      <c r="F35" s="73">
        <v>4.6907416626235281E-3</v>
      </c>
      <c r="G35" s="73">
        <v>4.825796186340923E-3</v>
      </c>
      <c r="H35" s="72">
        <v>4.9100526364601856E-3</v>
      </c>
      <c r="I35" s="81">
        <v>4.3661776996767702E-3</v>
      </c>
      <c r="J35" s="73">
        <v>3.6664829490939792E-3</v>
      </c>
      <c r="K35" s="73">
        <v>2.6253106363182573E-3</v>
      </c>
      <c r="L35" s="73">
        <v>1.5025707411190018E-3</v>
      </c>
      <c r="M35" s="73">
        <v>6.6158412959859574E-4</v>
      </c>
      <c r="N35" s="72">
        <v>2.1188574429645063E-4</v>
      </c>
      <c r="O35" s="81">
        <v>4.3661776996767702E-3</v>
      </c>
      <c r="P35" s="73">
        <v>3.3844251101392961E-3</v>
      </c>
      <c r="Q35" s="73">
        <v>2.0901939051004184E-3</v>
      </c>
      <c r="R35" s="73">
        <v>1.0007221763392862E-3</v>
      </c>
      <c r="S35" s="73">
        <v>3.332415834068361E-4</v>
      </c>
      <c r="T35" s="72">
        <v>6.7504664247098036E-5</v>
      </c>
    </row>
    <row r="36" spans="1:20" x14ac:dyDescent="0.25">
      <c r="A36" s="48"/>
      <c r="B36" s="48" t="s">
        <v>144</v>
      </c>
      <c r="C36" s="81">
        <v>2.3331058963649544E-2</v>
      </c>
      <c r="D36" s="73">
        <v>5.5834942869800924E-2</v>
      </c>
      <c r="E36" s="73">
        <v>7.1864445141528288E-2</v>
      </c>
      <c r="F36" s="73">
        <v>8.5200336513940378E-2</v>
      </c>
      <c r="G36" s="73">
        <v>9.4558992506886347E-2</v>
      </c>
      <c r="H36" s="72">
        <v>0.10169223329060288</v>
      </c>
      <c r="I36" s="81">
        <v>2.3331058963649544E-2</v>
      </c>
      <c r="J36" s="73">
        <v>2.5681546855805263E-2</v>
      </c>
      <c r="K36" s="73">
        <v>1.8486462324479053E-2</v>
      </c>
      <c r="L36" s="73">
        <v>1.0025931157058094E-2</v>
      </c>
      <c r="M36" s="73">
        <v>3.7829962732997217E-3</v>
      </c>
      <c r="N36" s="72">
        <v>9.6977405950216639E-4</v>
      </c>
      <c r="O36" s="81">
        <v>2.3331058963649544E-2</v>
      </c>
      <c r="P36" s="73">
        <v>2.3538047507376474E-2</v>
      </c>
      <c r="Q36" s="73">
        <v>1.5548930897893672E-2</v>
      </c>
      <c r="R36" s="73">
        <v>7.5458136004154918E-3</v>
      </c>
      <c r="S36" s="73">
        <v>2.323489307746254E-3</v>
      </c>
      <c r="T36" s="72">
        <v>3.9545761483137732E-4</v>
      </c>
    </row>
    <row r="37" spans="1:20" x14ac:dyDescent="0.25">
      <c r="A37" s="48"/>
      <c r="B37" s="48" t="s">
        <v>145</v>
      </c>
      <c r="C37" s="81">
        <v>4.7198845232345009E-5</v>
      </c>
      <c r="D37" s="73">
        <v>1.767350974624787E-4</v>
      </c>
      <c r="E37" s="73">
        <v>2.8196576632672188E-4</v>
      </c>
      <c r="F37" s="73">
        <v>3.733751114842454E-4</v>
      </c>
      <c r="G37" s="73">
        <v>4.5075699311161363E-4</v>
      </c>
      <c r="H37" s="72">
        <v>5.0747971737760082E-4</v>
      </c>
      <c r="I37" s="81">
        <v>4.7198845232344975E-5</v>
      </c>
      <c r="J37" s="73">
        <v>3.0601255303145474E-3</v>
      </c>
      <c r="K37" s="73">
        <v>1.7845182211116868E-2</v>
      </c>
      <c r="L37" s="73">
        <v>3.8214696243620908E-2</v>
      </c>
      <c r="M37" s="73">
        <v>5.5417166663695436E-2</v>
      </c>
      <c r="N37" s="72">
        <v>6.5535816831187241E-2</v>
      </c>
      <c r="O37" s="81">
        <v>4.7198845232345185E-5</v>
      </c>
      <c r="P37" s="73">
        <v>1.0159499942340172E-2</v>
      </c>
      <c r="Q37" s="73">
        <v>3.5868252003390125E-2</v>
      </c>
      <c r="R37" s="73">
        <v>6.0311662650609728E-2</v>
      </c>
      <c r="S37" s="73">
        <v>7.6964224274990889E-2</v>
      </c>
      <c r="T37" s="72">
        <v>8.4406556913583286E-2</v>
      </c>
    </row>
    <row r="38" spans="1:20" x14ac:dyDescent="0.25">
      <c r="A38" s="48"/>
      <c r="B38" s="48" t="s">
        <v>54</v>
      </c>
      <c r="C38" s="81">
        <v>1.3866294829786155E-4</v>
      </c>
      <c r="D38" s="73">
        <v>1.2727940591428648E-4</v>
      </c>
      <c r="E38" s="73">
        <v>1.4557694857875677E-4</v>
      </c>
      <c r="F38" s="73">
        <v>1.6903421337464955E-4</v>
      </c>
      <c r="G38" s="73">
        <v>1.9147015411806676E-4</v>
      </c>
      <c r="H38" s="72">
        <v>2.1853994508307475E-4</v>
      </c>
      <c r="I38" s="81">
        <v>1.386629482978596E-4</v>
      </c>
      <c r="J38" s="73">
        <v>4.3492679999094976E-4</v>
      </c>
      <c r="K38" s="73">
        <v>4.0491139952941637E-4</v>
      </c>
      <c r="L38" s="73">
        <v>2.6935746443035227E-4</v>
      </c>
      <c r="M38" s="73">
        <v>1.2860049478843246E-4</v>
      </c>
      <c r="N38" s="72">
        <v>4.3130627432278959E-5</v>
      </c>
      <c r="O38" s="81">
        <v>1.3866294829785954E-4</v>
      </c>
      <c r="P38" s="73">
        <v>3.8804751682438242E-4</v>
      </c>
      <c r="Q38" s="73">
        <v>3.042132128629141E-4</v>
      </c>
      <c r="R38" s="73">
        <v>1.7160158508851801E-4</v>
      </c>
      <c r="S38" s="73">
        <v>6.2811365038143775E-5</v>
      </c>
      <c r="T38" s="72">
        <v>1.3299448403169338E-5</v>
      </c>
    </row>
    <row r="39" spans="1:20" x14ac:dyDescent="0.25">
      <c r="A39" s="48"/>
      <c r="B39" s="48" t="s">
        <v>146</v>
      </c>
      <c r="C39" s="81">
        <v>4.9660559523393788E-3</v>
      </c>
      <c r="D39" s="73">
        <v>2.1036055760676645E-2</v>
      </c>
      <c r="E39" s="73">
        <v>3.1645806766428357E-2</v>
      </c>
      <c r="F39" s="73">
        <v>4.3010886631633757E-2</v>
      </c>
      <c r="G39" s="73">
        <v>5.4299569702728527E-2</v>
      </c>
      <c r="H39" s="72">
        <v>6.5415992173499429E-2</v>
      </c>
      <c r="I39" s="81">
        <v>4.9660559523393849E-3</v>
      </c>
      <c r="J39" s="73">
        <v>0.15261723339736524</v>
      </c>
      <c r="K39" s="73">
        <v>0.36530045550970147</v>
      </c>
      <c r="L39" s="73">
        <v>0.6029715531198323</v>
      </c>
      <c r="M39" s="73">
        <v>0.7848924659244968</v>
      </c>
      <c r="N39" s="72">
        <v>0.88290767540200077</v>
      </c>
      <c r="O39" s="81">
        <v>4.9660559523393866E-3</v>
      </c>
      <c r="P39" s="73">
        <v>0.2137770067057726</v>
      </c>
      <c r="Q39" s="73">
        <v>0.47750688157194504</v>
      </c>
      <c r="R39" s="73">
        <v>0.7033862885214599</v>
      </c>
      <c r="S39" s="73">
        <v>0.84367082231375123</v>
      </c>
      <c r="T39" s="72">
        <v>0.89947919727278502</v>
      </c>
    </row>
    <row r="40" spans="1:20" x14ac:dyDescent="0.25">
      <c r="A40" s="48"/>
      <c r="B40" s="48"/>
      <c r="C40" s="7"/>
      <c r="H40" s="8"/>
      <c r="I40" s="7"/>
      <c r="N40" s="8"/>
      <c r="O40" s="7"/>
      <c r="T40" s="8"/>
    </row>
    <row r="41" spans="1:20" x14ac:dyDescent="0.25">
      <c r="A41" s="48" t="s">
        <v>147</v>
      </c>
      <c r="B41" s="48" t="s">
        <v>71</v>
      </c>
      <c r="C41" s="81">
        <v>0.96715084559080422</v>
      </c>
      <c r="D41" s="73">
        <v>0.91832261156334105</v>
      </c>
      <c r="E41" s="73">
        <v>0.89151409880301169</v>
      </c>
      <c r="F41" s="73">
        <v>0.86655562586694346</v>
      </c>
      <c r="G41" s="73">
        <v>0.84567341445681465</v>
      </c>
      <c r="H41" s="72">
        <v>0.82725570223697686</v>
      </c>
      <c r="I41" s="81">
        <v>0.96715084559080422</v>
      </c>
      <c r="J41" s="73">
        <v>0.81453968446743008</v>
      </c>
      <c r="K41" s="73">
        <v>0.59533767791885506</v>
      </c>
      <c r="L41" s="73">
        <v>0.34701589127393928</v>
      </c>
      <c r="M41" s="73">
        <v>0.15511718651412104</v>
      </c>
      <c r="N41" s="72">
        <v>5.0331717335581137E-2</v>
      </c>
      <c r="O41" s="81">
        <v>0.96715084559080422</v>
      </c>
      <c r="P41" s="73">
        <v>0.74875297321754719</v>
      </c>
      <c r="Q41" s="73">
        <v>0.46868152840880795</v>
      </c>
      <c r="R41" s="73">
        <v>0.22758391146608709</v>
      </c>
      <c r="S41" s="73">
        <v>7.664541115506672E-2</v>
      </c>
      <c r="T41" s="72">
        <v>1.5637984086149997E-2</v>
      </c>
    </row>
    <row r="42" spans="1:20" x14ac:dyDescent="0.25">
      <c r="A42" s="48"/>
      <c r="B42" s="48" t="s">
        <v>72</v>
      </c>
      <c r="C42" s="81">
        <v>4.3661776996767728E-3</v>
      </c>
      <c r="D42" s="73">
        <v>4.5023753028044806E-3</v>
      </c>
      <c r="E42" s="73">
        <v>4.5481065741261612E-3</v>
      </c>
      <c r="F42" s="73">
        <v>4.6907416626235281E-3</v>
      </c>
      <c r="G42" s="73">
        <v>4.825796186340923E-3</v>
      </c>
      <c r="H42" s="72">
        <v>4.9100526364601856E-3</v>
      </c>
      <c r="I42" s="81">
        <v>4.3661776996767711E-3</v>
      </c>
      <c r="J42" s="73">
        <v>3.6664829490939792E-3</v>
      </c>
      <c r="K42" s="73">
        <v>2.6253106363182577E-3</v>
      </c>
      <c r="L42" s="73">
        <v>1.5025707411190023E-3</v>
      </c>
      <c r="M42" s="73">
        <v>6.6158412959859574E-4</v>
      </c>
      <c r="N42" s="72">
        <v>2.1188574429645063E-4</v>
      </c>
      <c r="O42" s="81">
        <v>4.3661776996767711E-3</v>
      </c>
      <c r="P42" s="73">
        <v>3.3844251101392961E-3</v>
      </c>
      <c r="Q42" s="73">
        <v>2.0901939051004184E-3</v>
      </c>
      <c r="R42" s="73">
        <v>1.0007221763392862E-3</v>
      </c>
      <c r="S42" s="73">
        <v>3.332415834068361E-4</v>
      </c>
      <c r="T42" s="72">
        <v>6.7504664247098036E-5</v>
      </c>
    </row>
    <row r="43" spans="1:20" x14ac:dyDescent="0.25">
      <c r="A43" s="48"/>
      <c r="B43" s="48" t="s">
        <v>144</v>
      </c>
      <c r="C43" s="81">
        <v>2.3331058963649547E-2</v>
      </c>
      <c r="D43" s="73">
        <v>5.583494286980091E-2</v>
      </c>
      <c r="E43" s="73">
        <v>7.1864445141528288E-2</v>
      </c>
      <c r="F43" s="73">
        <v>8.5200336513940378E-2</v>
      </c>
      <c r="G43" s="73">
        <v>9.4558992506886347E-2</v>
      </c>
      <c r="H43" s="72">
        <v>0.10169223329060288</v>
      </c>
      <c r="I43" s="81">
        <v>2.3331058963649547E-2</v>
      </c>
      <c r="J43" s="73">
        <v>2.5681546855805263E-2</v>
      </c>
      <c r="K43" s="73">
        <v>1.8486462324479057E-2</v>
      </c>
      <c r="L43" s="73">
        <v>1.0025931157058096E-2</v>
      </c>
      <c r="M43" s="73">
        <v>3.7829962732997217E-3</v>
      </c>
      <c r="N43" s="72">
        <v>9.6977405950216639E-4</v>
      </c>
      <c r="O43" s="81">
        <v>2.3331058963649547E-2</v>
      </c>
      <c r="P43" s="73">
        <v>2.3538047507376474E-2</v>
      </c>
      <c r="Q43" s="73">
        <v>1.5548930897893672E-2</v>
      </c>
      <c r="R43" s="73">
        <v>7.5458136004154918E-3</v>
      </c>
      <c r="S43" s="73">
        <v>2.323489307746254E-3</v>
      </c>
      <c r="T43" s="72">
        <v>3.9545761483137732E-4</v>
      </c>
    </row>
    <row r="44" spans="1:20" x14ac:dyDescent="0.25">
      <c r="A44" s="48"/>
      <c r="B44" s="48" t="s">
        <v>145</v>
      </c>
      <c r="C44" s="81">
        <v>4.7198845232345016E-5</v>
      </c>
      <c r="D44" s="73">
        <v>1.7673509746247867E-4</v>
      </c>
      <c r="E44" s="73">
        <v>2.8196576632672188E-4</v>
      </c>
      <c r="F44" s="73">
        <v>3.733751114842454E-4</v>
      </c>
      <c r="G44" s="73">
        <v>4.5075699311161363E-4</v>
      </c>
      <c r="H44" s="72">
        <v>5.0747971737760082E-4</v>
      </c>
      <c r="I44" s="81">
        <v>4.7198845232344982E-5</v>
      </c>
      <c r="J44" s="73">
        <v>3.0601255303145474E-3</v>
      </c>
      <c r="K44" s="73">
        <v>1.7845182211116872E-2</v>
      </c>
      <c r="L44" s="73">
        <v>3.8214696243620914E-2</v>
      </c>
      <c r="M44" s="73">
        <v>5.5417166663695436E-2</v>
      </c>
      <c r="N44" s="72">
        <v>6.5535816831187241E-2</v>
      </c>
      <c r="O44" s="81">
        <v>4.7198845232345192E-5</v>
      </c>
      <c r="P44" s="73">
        <v>1.0159499942340172E-2</v>
      </c>
      <c r="Q44" s="73">
        <v>3.5868252003390125E-2</v>
      </c>
      <c r="R44" s="73">
        <v>6.0311662650609728E-2</v>
      </c>
      <c r="S44" s="73">
        <v>7.6964224274990889E-2</v>
      </c>
      <c r="T44" s="72">
        <v>8.4406556913583286E-2</v>
      </c>
    </row>
    <row r="45" spans="1:20" x14ac:dyDescent="0.25">
      <c r="A45" s="48"/>
      <c r="B45" s="48" t="s">
        <v>54</v>
      </c>
      <c r="C45" s="81">
        <v>1.3866294829786158E-4</v>
      </c>
      <c r="D45" s="73">
        <v>1.2727940591428645E-4</v>
      </c>
      <c r="E45" s="73">
        <v>1.4557694857875677E-4</v>
      </c>
      <c r="F45" s="73">
        <v>1.6903421337464955E-4</v>
      </c>
      <c r="G45" s="73">
        <v>1.9147015411806676E-4</v>
      </c>
      <c r="H45" s="72">
        <v>2.1853994508307475E-4</v>
      </c>
      <c r="I45" s="81">
        <v>1.3866294829785963E-4</v>
      </c>
      <c r="J45" s="73">
        <v>4.3492679999094976E-4</v>
      </c>
      <c r="K45" s="73">
        <v>4.0491139952941643E-4</v>
      </c>
      <c r="L45" s="73">
        <v>2.6935746443035232E-4</v>
      </c>
      <c r="M45" s="73">
        <v>1.2860049478843246E-4</v>
      </c>
      <c r="N45" s="72">
        <v>4.3130627432278959E-5</v>
      </c>
      <c r="O45" s="81">
        <v>1.3866294829785957E-4</v>
      </c>
      <c r="P45" s="73">
        <v>3.8804751682438242E-4</v>
      </c>
      <c r="Q45" s="73">
        <v>3.042132128629141E-4</v>
      </c>
      <c r="R45" s="73">
        <v>1.7160158508851801E-4</v>
      </c>
      <c r="S45" s="73">
        <v>6.2811365038143775E-5</v>
      </c>
      <c r="T45" s="72">
        <v>1.3299448403169338E-5</v>
      </c>
    </row>
    <row r="46" spans="1:20" x14ac:dyDescent="0.25">
      <c r="A46" s="48"/>
      <c r="B46" s="48" t="s">
        <v>146</v>
      </c>
      <c r="C46" s="81">
        <v>4.9660559523393797E-3</v>
      </c>
      <c r="D46" s="73">
        <v>2.1036055760676641E-2</v>
      </c>
      <c r="E46" s="73">
        <v>3.1645806766428357E-2</v>
      </c>
      <c r="F46" s="73">
        <v>4.3010886631633757E-2</v>
      </c>
      <c r="G46" s="73">
        <v>5.4299569702728527E-2</v>
      </c>
      <c r="H46" s="72">
        <v>6.5415992173499429E-2</v>
      </c>
      <c r="I46" s="81">
        <v>4.9660559523393858E-3</v>
      </c>
      <c r="J46" s="73">
        <v>0.15261723339736524</v>
      </c>
      <c r="K46" s="73">
        <v>0.36530045550970153</v>
      </c>
      <c r="L46" s="73">
        <v>0.60297155311983242</v>
      </c>
      <c r="M46" s="73">
        <v>0.7848924659244968</v>
      </c>
      <c r="N46" s="72">
        <v>0.88290767540200077</v>
      </c>
      <c r="O46" s="81">
        <v>4.9660559523393875E-3</v>
      </c>
      <c r="P46" s="73">
        <v>0.2137770067057726</v>
      </c>
      <c r="Q46" s="73">
        <v>0.47750688157194504</v>
      </c>
      <c r="R46" s="73">
        <v>0.7033862885214599</v>
      </c>
      <c r="S46" s="73">
        <v>0.84367082231375123</v>
      </c>
      <c r="T46" s="72">
        <v>0.89947919727278502</v>
      </c>
    </row>
    <row r="47" spans="1:20" x14ac:dyDescent="0.25">
      <c r="A47" s="48"/>
      <c r="B47" s="48"/>
      <c r="C47" s="7"/>
      <c r="H47" s="8"/>
      <c r="I47" s="7"/>
      <c r="N47" s="8"/>
      <c r="O47" s="7"/>
      <c r="T47" s="8"/>
    </row>
    <row r="48" spans="1:20" x14ac:dyDescent="0.25">
      <c r="A48" s="48" t="s">
        <v>148</v>
      </c>
      <c r="B48" s="48" t="s">
        <v>71</v>
      </c>
      <c r="C48" s="81">
        <v>0.34092845613939665</v>
      </c>
      <c r="D48" s="73">
        <v>0.32970414327745273</v>
      </c>
      <c r="E48" s="73">
        <v>0.33874624406388892</v>
      </c>
      <c r="F48" s="73">
        <v>0.35622047417180036</v>
      </c>
      <c r="G48" s="73">
        <v>0.37959138180049973</v>
      </c>
      <c r="H48" s="72">
        <v>0.40404256509583825</v>
      </c>
      <c r="I48" s="81">
        <v>0.34092845613939665</v>
      </c>
      <c r="J48" s="73">
        <v>0.30136127051710787</v>
      </c>
      <c r="K48" s="73">
        <v>0.25597730319666784</v>
      </c>
      <c r="L48" s="73">
        <v>0.21781016581953169</v>
      </c>
      <c r="M48" s="73">
        <v>0.16075946292288654</v>
      </c>
      <c r="N48" s="72">
        <v>0.12395095498848932</v>
      </c>
      <c r="O48" s="81">
        <v>0.34092845613939665</v>
      </c>
      <c r="P48" s="73">
        <v>0.29298787789271585</v>
      </c>
      <c r="Q48" s="73">
        <v>0.20469247503978111</v>
      </c>
      <c r="R48" s="73">
        <v>0.12681996006935134</v>
      </c>
      <c r="S48" s="73">
        <v>4.5556758070237062E-2</v>
      </c>
      <c r="T48" s="72">
        <v>4.7246579527786678E-3</v>
      </c>
    </row>
    <row r="49" spans="1:20" x14ac:dyDescent="0.25">
      <c r="A49" s="48"/>
      <c r="B49" s="48" t="s">
        <v>72</v>
      </c>
      <c r="C49" s="81">
        <v>0.6580793738579831</v>
      </c>
      <c r="D49" s="73">
        <v>0.66776136505869288</v>
      </c>
      <c r="E49" s="73">
        <v>0.65799304629541677</v>
      </c>
      <c r="F49" s="73">
        <v>0.63978497798696643</v>
      </c>
      <c r="G49" s="73">
        <v>0.61567312414256603</v>
      </c>
      <c r="H49" s="72">
        <v>0.59047068203864528</v>
      </c>
      <c r="I49" s="81">
        <v>0.6580793738579831</v>
      </c>
      <c r="J49" s="73">
        <v>0.57435469284073659</v>
      </c>
      <c r="K49" s="73">
        <v>0.48884768301431708</v>
      </c>
      <c r="L49" s="73">
        <v>0.39888036123213522</v>
      </c>
      <c r="M49" s="73">
        <v>0.28791428913741923</v>
      </c>
      <c r="N49" s="72">
        <v>0.2294798116357693</v>
      </c>
      <c r="O49" s="81">
        <v>0.6580793738579831</v>
      </c>
      <c r="P49" s="73">
        <v>0.55988623309540519</v>
      </c>
      <c r="Q49" s="73">
        <v>0.40007978846331504</v>
      </c>
      <c r="R49" s="73">
        <v>0.23768338527358537</v>
      </c>
      <c r="S49" s="73">
        <v>7.8760087555799357E-2</v>
      </c>
      <c r="T49" s="72">
        <v>8.1587412924231297E-3</v>
      </c>
    </row>
    <row r="50" spans="1:20" x14ac:dyDescent="0.25">
      <c r="A50" s="48"/>
      <c r="B50" s="48" t="s">
        <v>145</v>
      </c>
      <c r="C50" s="81">
        <v>6.2381174495740365E-5</v>
      </c>
      <c r="D50" s="73">
        <v>5.8205672983536842E-4</v>
      </c>
      <c r="E50" s="73">
        <v>8.4171537092971515E-4</v>
      </c>
      <c r="F50" s="73">
        <v>1.1063932122624685E-3</v>
      </c>
      <c r="G50" s="73">
        <v>1.3763436903114327E-3</v>
      </c>
      <c r="H50" s="72">
        <v>1.6500520700066343E-3</v>
      </c>
      <c r="I50" s="81">
        <v>6.2381174495740351E-5</v>
      </c>
      <c r="J50" s="73">
        <v>8.12251391554418E-3</v>
      </c>
      <c r="K50" s="73">
        <v>2.3461635498931498E-2</v>
      </c>
      <c r="L50" s="73">
        <v>3.6061309971495724E-2</v>
      </c>
      <c r="M50" s="73">
        <v>5.7673471605268832E-2</v>
      </c>
      <c r="N50" s="72">
        <v>7.438543502121657E-2</v>
      </c>
      <c r="O50" s="81">
        <v>6.2381174495740365E-5</v>
      </c>
      <c r="P50" s="73">
        <v>2.3387677344424335E-2</v>
      </c>
      <c r="Q50" s="73">
        <v>7.3634292709845534E-2</v>
      </c>
      <c r="R50" s="73">
        <v>0.12233671757702064</v>
      </c>
      <c r="S50" s="73">
        <v>0.17179620040220855</v>
      </c>
      <c r="T50" s="72">
        <v>0.19522577533521543</v>
      </c>
    </row>
    <row r="51" spans="1:20" x14ac:dyDescent="0.25">
      <c r="A51" s="48"/>
      <c r="B51" s="48" t="s">
        <v>54</v>
      </c>
      <c r="C51" s="81">
        <v>9.033670496707537E-4</v>
      </c>
      <c r="D51" s="73">
        <v>1.9214407597355375E-3</v>
      </c>
      <c r="E51" s="73">
        <v>2.3893538897106457E-3</v>
      </c>
      <c r="F51" s="73">
        <v>2.8609233630154129E-3</v>
      </c>
      <c r="G51" s="73">
        <v>3.3361497186832206E-3</v>
      </c>
      <c r="H51" s="72">
        <v>3.8177498398887177E-3</v>
      </c>
      <c r="I51" s="81">
        <v>9.033670496707537E-4</v>
      </c>
      <c r="J51" s="73">
        <v>8.2996776365170592E-4</v>
      </c>
      <c r="K51" s="73">
        <v>7.0574429763762625E-4</v>
      </c>
      <c r="L51" s="73">
        <v>5.6242567127707773E-4</v>
      </c>
      <c r="M51" s="73">
        <v>3.761295067610769E-4</v>
      </c>
      <c r="N51" s="72">
        <v>2.7628305258103626E-4</v>
      </c>
      <c r="O51" s="81">
        <v>9.033670496707537E-4</v>
      </c>
      <c r="P51" s="73">
        <v>8.0921339722708752E-4</v>
      </c>
      <c r="Q51" s="73">
        <v>5.7893170143816361E-4</v>
      </c>
      <c r="R51" s="73">
        <v>3.4482560854722221E-4</v>
      </c>
      <c r="S51" s="73">
        <v>1.1012147132626042E-4</v>
      </c>
      <c r="T51" s="72">
        <v>1.0085302605865808E-5</v>
      </c>
    </row>
    <row r="52" spans="1:20" x14ac:dyDescent="0.25">
      <c r="A52" s="48"/>
      <c r="B52" s="48" t="s">
        <v>146</v>
      </c>
      <c r="C52" s="81">
        <v>2.6421778453773109E-5</v>
      </c>
      <c r="D52" s="73">
        <v>3.0994174283509752E-5</v>
      </c>
      <c r="E52" s="73">
        <v>2.9640380053952638E-5</v>
      </c>
      <c r="F52" s="73">
        <v>2.723126595530726E-5</v>
      </c>
      <c r="G52" s="73">
        <v>2.3000647939564527E-5</v>
      </c>
      <c r="H52" s="72">
        <v>1.8950955621026975E-5</v>
      </c>
      <c r="I52" s="81">
        <v>2.6421778453773363E-5</v>
      </c>
      <c r="J52" s="73">
        <v>0.1153315549629596</v>
      </c>
      <c r="K52" s="73">
        <v>0.23100763399244595</v>
      </c>
      <c r="L52" s="73">
        <v>0.34668573730556035</v>
      </c>
      <c r="M52" s="73">
        <v>0.49327664682766437</v>
      </c>
      <c r="N52" s="72">
        <v>0.57190751530194384</v>
      </c>
      <c r="O52" s="81">
        <v>2.6421778453773366E-5</v>
      </c>
      <c r="P52" s="73">
        <v>0.12292899827022753</v>
      </c>
      <c r="Q52" s="73">
        <v>0.3210145120856201</v>
      </c>
      <c r="R52" s="73">
        <v>0.51281511147149539</v>
      </c>
      <c r="S52" s="73">
        <v>0.70377683250042877</v>
      </c>
      <c r="T52" s="72">
        <v>0.79188074011697696</v>
      </c>
    </row>
    <row r="53" spans="1:20" x14ac:dyDescent="0.25">
      <c r="A53" s="48"/>
      <c r="B53" s="48"/>
      <c r="C53" s="7"/>
      <c r="H53" s="8"/>
      <c r="I53" s="7"/>
      <c r="N53" s="8"/>
      <c r="O53" s="7"/>
      <c r="T53" s="8"/>
    </row>
    <row r="54" spans="1:20" x14ac:dyDescent="0.25">
      <c r="A54" s="48" t="s">
        <v>149</v>
      </c>
      <c r="B54" s="48" t="s">
        <v>71</v>
      </c>
      <c r="C54" s="81">
        <v>8.3207931758432392E-3</v>
      </c>
      <c r="D54" s="73">
        <v>3.02927881641006E-3</v>
      </c>
      <c r="E54" s="73">
        <v>2.3913859812506222E-3</v>
      </c>
      <c r="F54" s="73">
        <v>2.2671584322880782E-3</v>
      </c>
      <c r="G54" s="73">
        <v>2.2656454706602375E-3</v>
      </c>
      <c r="H54" s="72">
        <v>2.3746119100293084E-3</v>
      </c>
      <c r="I54" s="81">
        <v>8.3207931758432409E-3</v>
      </c>
      <c r="J54" s="73">
        <v>7.5549536654027022E-3</v>
      </c>
      <c r="K54" s="73">
        <v>6.1268766593567088E-3</v>
      </c>
      <c r="L54" s="73">
        <v>5.0176882795576888E-3</v>
      </c>
      <c r="M54" s="73">
        <v>3.8410629501088624E-3</v>
      </c>
      <c r="N54" s="72">
        <v>2.9749765920439172E-3</v>
      </c>
      <c r="O54" s="81">
        <v>8.3207931758432409E-3</v>
      </c>
      <c r="P54" s="73">
        <v>7.3639405090830997E-3</v>
      </c>
      <c r="Q54" s="73">
        <v>4.8949289297857855E-3</v>
      </c>
      <c r="R54" s="73">
        <v>2.5853217149176461E-3</v>
      </c>
      <c r="S54" s="73">
        <v>9.5996587097426701E-4</v>
      </c>
      <c r="T54" s="72">
        <v>2.1525266086992368E-4</v>
      </c>
    </row>
    <row r="55" spans="1:20" x14ac:dyDescent="0.25">
      <c r="A55" s="48"/>
      <c r="B55" s="48" t="s">
        <v>72</v>
      </c>
      <c r="C55" s="81">
        <v>0.98147255900452024</v>
      </c>
      <c r="D55" s="73">
        <v>0.98282384248697896</v>
      </c>
      <c r="E55" s="73">
        <v>0.98164377362604571</v>
      </c>
      <c r="F55" s="73">
        <v>0.97913154145229486</v>
      </c>
      <c r="G55" s="73">
        <v>0.97499469987605736</v>
      </c>
      <c r="H55" s="72">
        <v>0.96878577552110534</v>
      </c>
      <c r="I55" s="81">
        <v>0.98147255900452024</v>
      </c>
      <c r="J55" s="73">
        <v>0.85042353522665182</v>
      </c>
      <c r="K55" s="73">
        <v>0.67545988229201726</v>
      </c>
      <c r="L55" s="73">
        <v>0.54388766720615334</v>
      </c>
      <c r="M55" s="73">
        <v>0.42287544743262129</v>
      </c>
      <c r="N55" s="72">
        <v>0.34096955940568974</v>
      </c>
      <c r="O55" s="81">
        <v>0.98147255900452024</v>
      </c>
      <c r="P55" s="73">
        <v>0.83063183664905549</v>
      </c>
      <c r="Q55" s="73">
        <v>0.54778769537597172</v>
      </c>
      <c r="R55" s="73">
        <v>0.28284145479401918</v>
      </c>
      <c r="S55" s="73">
        <v>0.10200183807033104</v>
      </c>
      <c r="T55" s="72">
        <v>2.2456563972852506E-2</v>
      </c>
    </row>
    <row r="56" spans="1:20" x14ac:dyDescent="0.25">
      <c r="A56" s="48"/>
      <c r="B56" s="48" t="s">
        <v>145</v>
      </c>
      <c r="C56" s="81">
        <v>9.0315680141094695E-5</v>
      </c>
      <c r="D56" s="73">
        <v>5.7344740060585582E-4</v>
      </c>
      <c r="E56" s="73">
        <v>8.3176404216563169E-4</v>
      </c>
      <c r="F56" s="73">
        <v>1.0923233649089736E-3</v>
      </c>
      <c r="G56" s="73">
        <v>1.3649895940672512E-3</v>
      </c>
      <c r="H56" s="72">
        <v>1.6471781489908407E-3</v>
      </c>
      <c r="I56" s="81">
        <v>9.0315680141094884E-5</v>
      </c>
      <c r="J56" s="73">
        <v>6.3727152330383952E-2</v>
      </c>
      <c r="K56" s="73">
        <v>7.6154582690869527E-2</v>
      </c>
      <c r="L56" s="73">
        <v>5.9505009586139447E-2</v>
      </c>
      <c r="M56" s="73">
        <v>3.9315016323188005E-2</v>
      </c>
      <c r="N56" s="72">
        <v>3.437706860166885E-2</v>
      </c>
      <c r="O56" s="81">
        <v>9.0315680141094884E-5</v>
      </c>
      <c r="P56" s="73">
        <v>6.591341980979272E-2</v>
      </c>
      <c r="Q56" s="73">
        <v>0.14400188870554062</v>
      </c>
      <c r="R56" s="73">
        <v>0.21399435093032157</v>
      </c>
      <c r="S56" s="73">
        <v>0.25426034605607212</v>
      </c>
      <c r="T56" s="72">
        <v>0.26755348529168682</v>
      </c>
    </row>
    <row r="57" spans="1:20" x14ac:dyDescent="0.25">
      <c r="A57" s="48"/>
      <c r="B57" s="48" t="s">
        <v>54</v>
      </c>
      <c r="C57" s="81">
        <v>9.9532681256855396E-3</v>
      </c>
      <c r="D57" s="73">
        <v>1.2613816861434467E-2</v>
      </c>
      <c r="E57" s="73">
        <v>1.3742169025169528E-2</v>
      </c>
      <c r="F57" s="73">
        <v>1.5679307838362591E-2</v>
      </c>
      <c r="G57" s="73">
        <v>1.9079595412929945E-2</v>
      </c>
      <c r="H57" s="72">
        <v>2.4413665955031943E-2</v>
      </c>
      <c r="I57" s="81">
        <v>9.9532681256855396E-3</v>
      </c>
      <c r="J57" s="73">
        <v>8.5844561221136029E-3</v>
      </c>
      <c r="K57" s="73">
        <v>6.7699837379763816E-3</v>
      </c>
      <c r="L57" s="73">
        <v>5.2847522596847106E-3</v>
      </c>
      <c r="M57" s="73">
        <v>3.918590350304737E-3</v>
      </c>
      <c r="N57" s="72">
        <v>3.0094700016134635E-3</v>
      </c>
      <c r="O57" s="81">
        <v>9.9532681256855396E-3</v>
      </c>
      <c r="P57" s="73">
        <v>8.3913377428271561E-3</v>
      </c>
      <c r="Q57" s="73">
        <v>5.5244585091931654E-3</v>
      </c>
      <c r="R57" s="73">
        <v>2.8256662772259663E-3</v>
      </c>
      <c r="S57" s="73">
        <v>1.0059591478596434E-3</v>
      </c>
      <c r="T57" s="72">
        <v>2.1965024943509646E-4</v>
      </c>
    </row>
    <row r="58" spans="1:20" x14ac:dyDescent="0.25">
      <c r="A58" s="54"/>
      <c r="B58" s="54" t="s">
        <v>146</v>
      </c>
      <c r="C58" s="82">
        <v>1.6306401380996417E-4</v>
      </c>
      <c r="D58" s="83">
        <v>9.5961443457073293E-4</v>
      </c>
      <c r="E58" s="83">
        <v>1.3909073253682916E-3</v>
      </c>
      <c r="F58" s="83">
        <v>1.82966891214549E-3</v>
      </c>
      <c r="G58" s="83">
        <v>2.2950696462852908E-3</v>
      </c>
      <c r="H58" s="84">
        <v>2.7787684648425503E-3</v>
      </c>
      <c r="I58" s="82">
        <v>1.6306401380996441E-4</v>
      </c>
      <c r="J58" s="83">
        <v>6.9709902655447964E-2</v>
      </c>
      <c r="K58" s="83">
        <v>0.23548867461978015</v>
      </c>
      <c r="L58" s="83">
        <v>0.38630488266846469</v>
      </c>
      <c r="M58" s="83">
        <v>0.53004988294377708</v>
      </c>
      <c r="N58" s="84">
        <v>0.6186689253989841</v>
      </c>
      <c r="O58" s="82">
        <v>1.6306401380996441E-4</v>
      </c>
      <c r="P58" s="83">
        <v>8.7699465289241607E-2</v>
      </c>
      <c r="Q58" s="83">
        <v>0.29779102847950867</v>
      </c>
      <c r="R58" s="83">
        <v>0.49775320628351566</v>
      </c>
      <c r="S58" s="83">
        <v>0.64177189085476283</v>
      </c>
      <c r="T58" s="84">
        <v>0.70955504782515566</v>
      </c>
    </row>
  </sheetData>
  <mergeCells count="6">
    <mergeCell ref="C3:H3"/>
    <mergeCell ref="I3:N3"/>
    <mergeCell ref="O3:T3"/>
    <mergeCell ref="C32:H32"/>
    <mergeCell ref="I32:N32"/>
    <mergeCell ref="O32:T3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6F2996B011164BB4563CE72E7F3CD9" ma:contentTypeVersion="17" ma:contentTypeDescription="Create a new document." ma:contentTypeScope="" ma:versionID="c0b1346bb67d9071cc8c114ef32425bf">
  <xsd:schema xmlns:xsd="http://www.w3.org/2001/XMLSchema" xmlns:xs="http://www.w3.org/2001/XMLSchema" xmlns:p="http://schemas.microsoft.com/office/2006/metadata/properties" xmlns:ns2="1286290a-c2cb-4fc2-aace-dbf93b6150a1" xmlns:ns3="604524ff-7daa-40bc-a1b2-f6f8384ea75c" targetNamespace="http://schemas.microsoft.com/office/2006/metadata/properties" ma:root="true" ma:fieldsID="fdccd1ca750733f941c750a953e6b59c" ns2:_="" ns3:_="">
    <xsd:import namespace="1286290a-c2cb-4fc2-aace-dbf93b6150a1"/>
    <xsd:import namespace="604524ff-7daa-40bc-a1b2-f6f8384ea7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6290a-c2cb-4fc2-aace-dbf93b615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18c0b3a-e8d6-4c02-8d3f-e88eebc5bef9"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4524ff-7daa-40bc-a1b2-f6f8384ea7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d1b1de4-297f-4929-8625-43b7d80421a4}" ma:internalName="TaxCatchAll" ma:showField="CatchAllData" ma:web="604524ff-7daa-40bc-a1b2-f6f8384ea7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04524ff-7daa-40bc-a1b2-f6f8384ea75c" xsi:nil="true"/>
    <lcf76f155ced4ddcb4097134ff3c332f xmlns="1286290a-c2cb-4fc2-aace-dbf93b6150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93D2A0-A209-4D0C-A441-214467E4A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6290a-c2cb-4fc2-aace-dbf93b6150a1"/>
    <ds:schemaRef ds:uri="604524ff-7daa-40bc-a1b2-f6f8384ea7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FE5F5-2D37-45B5-9721-D83932EA0BCC}">
  <ds:schemaRefs>
    <ds:schemaRef ds:uri="http://schemas.microsoft.com/sharepoint/v3/contenttype/forms"/>
  </ds:schemaRefs>
</ds:datastoreItem>
</file>

<file path=customXml/itemProps3.xml><?xml version="1.0" encoding="utf-8"?>
<ds:datastoreItem xmlns:ds="http://schemas.openxmlformats.org/officeDocument/2006/customXml" ds:itemID="{02E8D84E-D579-46D1-ACC6-CE16E2B5A7B6}">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604524ff-7daa-40bc-a1b2-f6f8384ea75c"/>
    <ds:schemaRef ds:uri="1286290a-c2cb-4fc2-aace-dbf93b6150a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Description</vt:lpstr>
      <vt:lpstr>1. Reference without IRA,IIJA</vt:lpstr>
      <vt:lpstr>2. Reference with IRA, IIJA</vt:lpstr>
      <vt:lpstr>3. Net Zero Pathway</vt:lpstr>
      <vt:lpstr>4. Low Demand</vt:lpstr>
      <vt:lpstr>5. Ambitious Demand Reduction </vt:lpstr>
      <vt:lpstr>6. Low Biomass</vt:lpstr>
      <vt:lpstr>7. Limited Fossil Hydrogen</vt:lpstr>
      <vt:lpstr>Vehicle Sales and Stock Shares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Arbaje</dc:creator>
  <cp:keywords/>
  <dc:description/>
  <cp:lastModifiedBy>Chris Bliss</cp:lastModifiedBy>
  <cp:revision/>
  <dcterms:created xsi:type="dcterms:W3CDTF">2023-11-07T19:57:25Z</dcterms:created>
  <dcterms:modified xsi:type="dcterms:W3CDTF">2023-11-15T14:49:45Z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{E348C423-195F-49DF-85A6-3374C03F5CA3}</vt:lpwstr>
  </property>
  <property fmtid="{D5CDD505-2E9C-101B-9397-08002B2CF9AE}" pid="3" name="ContentTypeId">
    <vt:lpwstr>0x010100706F2996B011164BB4563CE72E7F3CD9</vt:lpwstr>
  </property>
  <property fmtid="{D5CDD505-2E9C-101B-9397-08002B2CF9AE}" pid="4" name="MediaServiceImageTags">
    <vt:lpwstr/>
  </property>
</Properties>
</file>